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rawings/drawing3.xml" ContentType="application/vnd.openxmlformats-officedocument.drawing+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tlewis/Downloads/"/>
    </mc:Choice>
  </mc:AlternateContent>
  <xr:revisionPtr revIDLastSave="0" documentId="13_ncr:1_{D9C3A1C8-6ADC-EE4D-9973-17BC115B58C1}" xr6:coauthVersionLast="47" xr6:coauthVersionMax="47" xr10:uidLastSave="{00000000-0000-0000-0000-000000000000}"/>
  <bookViews>
    <workbookView xWindow="0" yWindow="880" windowWidth="36000" windowHeight="21200" xr2:uid="{00000000-000D-0000-FFFF-FFFF00000000}"/>
  </bookViews>
  <sheets>
    <sheet name="Instructions" sheetId="1" r:id="rId1"/>
    <sheet name="Weighted Ave GWP" sheetId="2" r:id="rId2"/>
    <sheet name="2022 NRMCA Benchmarks" sheetId="3" r:id="rId3"/>
    <sheet name="2019 NRMCA Benchmarks" sheetId="4" state="hidden" r:id="rId4"/>
    <sheet name="Data Validation" sheetId="5" r:id="rId5"/>
    <sheet name="Data" sheetId="6" state="hidden" r:id="rId6"/>
  </sheets>
  <definedNames>
    <definedName name="BENCH">_xludf.LAMBDA(fc, lightweight, thebenchmark, IF(
  fc &lt;=0,
  0,
  IF(
  lightweight,
  IF(
    fc &lt; 4000,
    INDEX(thebenchmark,7) +
    (INDEX(thebenchmark,8) - INDEX(thebenchmark,7)) * (fc - 3000) / (4000 - 3000),
    INDEX(thebenchmark,8) +
    (INDEX(thebenchmark,9) - INDEX(thebenchmark,8)) * (fc - 4000) / (5000 - 4000)
  ),
  IF(
    fc &lt; 3000,
    INDEX(thebenchmark,1) +
    (INDEX(thebenchmark,2) - INDEX(thebenchmark,1)) * (fc - 2500) / (3000 - 2500),
  IF(
    fc &lt; 4000,
    INDEX(thebenchmark,2) +
    (INDEX(thebenchmark,3) - INDEX(thebenchmark,2)) * (fc - 3000) / (4000 - 3000),
  IF(
    fc &lt; 5000,
    INDEX(thebenchmark,3) +
    (INDEX(thebenchmark,4) - INDEX(thebenchmark,3)) * (fc - 4000) / (5000 - 4000),
  IF(
    fc &lt; 6000,
    INDEX(thebenchmark,4) +
    (INDEX(thebenchmark,5) - INDEX(thebenchmark,4)) * (fc - 5000) / (6000 - 5000),
    INDEX(thebenchmark,5) +
    (INDEX(thebenchmark,6) - INDEX(thebenchmark,5)) * (fc - 6000) / (8000 - 6000)
  )))))
))</definedName>
    <definedName name="BenchmarkNames">Data!$C$2:$C$3</definedName>
    <definedName name="DataLW">'Data Validation'!$C$12:$E$14</definedName>
    <definedName name="DataNW">'Data Validation'!$C$3:$E$8</definedName>
    <definedName name="NRMCA_Regions" localSheetId="3">'2019 NRMCA Benchmarks'!$A$3:$A$11</definedName>
    <definedName name="NRMCA_Regions">'2022 NRMCA Benchmarks'!$A$3:$A$11</definedName>
    <definedName name="StrengthLW">'Data Validation'!$C$12:$C$14</definedName>
    <definedName name="StrengthNW">'Data Validation'!$C$3:$C$8</definedName>
    <definedName name="theBenchmarks">Data!$C$2:$D$3</definedName>
    <definedName name="UOM">Data!$A$2:$A$3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 i="5" l="1"/>
  <c r="D7" i="5"/>
  <c r="E6" i="5"/>
  <c r="D6" i="5"/>
  <c r="E5" i="5"/>
  <c r="D5" i="5"/>
  <c r="E4" i="5"/>
  <c r="D4" i="5"/>
  <c r="N111" i="3"/>
  <c r="N110" i="3"/>
  <c r="N109" i="3"/>
  <c r="N108" i="3"/>
  <c r="N107" i="3"/>
  <c r="R108" i="3"/>
  <c r="P108" i="3" s="1"/>
  <c r="R106" i="3" a="1"/>
  <c r="R107" i="3" s="1"/>
  <c r="P107" i="3" s="1"/>
  <c r="R106" i="3"/>
  <c r="Q110" i="3"/>
  <c r="O110" i="3" s="1"/>
  <c r="Q106" i="3" a="1"/>
  <c r="Q111" i="3" s="1"/>
  <c r="O111" i="3" s="1"/>
  <c r="P106" i="3"/>
  <c r="N106" i="3"/>
  <c r="N98" i="3"/>
  <c r="N97" i="3"/>
  <c r="N96" i="3"/>
  <c r="N95" i="3"/>
  <c r="N94" i="3"/>
  <c r="R94" i="3"/>
  <c r="P94" i="3" s="1"/>
  <c r="R93" i="3" a="1"/>
  <c r="R95" i="3" s="1"/>
  <c r="P95" i="3" s="1"/>
  <c r="Q95" i="3"/>
  <c r="O95" i="3" s="1"/>
  <c r="Q93" i="3" a="1"/>
  <c r="Q93" i="3" s="1"/>
  <c r="O93" i="3" s="1"/>
  <c r="N93" i="3"/>
  <c r="N85" i="3"/>
  <c r="N84" i="3"/>
  <c r="O83" i="3"/>
  <c r="N83" i="3"/>
  <c r="N82" i="3"/>
  <c r="P81" i="3"/>
  <c r="N81" i="3"/>
  <c r="R81" i="3"/>
  <c r="R80" i="3" a="1"/>
  <c r="R82" i="3" s="1"/>
  <c r="P82" i="3" s="1"/>
  <c r="R80" i="3"/>
  <c r="P80" i="3" s="1"/>
  <c r="Q84" i="3"/>
  <c r="O84" i="3" s="1"/>
  <c r="Q83" i="3"/>
  <c r="Q81" i="3"/>
  <c r="O81" i="3" s="1"/>
  <c r="Q80" i="3" a="1"/>
  <c r="Q82" i="3" s="1"/>
  <c r="O82" i="3" s="1"/>
  <c r="N80" i="3"/>
  <c r="O72" i="3"/>
  <c r="N72" i="3"/>
  <c r="N71" i="3"/>
  <c r="N70" i="3"/>
  <c r="N69" i="3"/>
  <c r="N68" i="3"/>
  <c r="R68" i="3"/>
  <c r="P68" i="3" s="1"/>
  <c r="R67" i="3" a="1"/>
  <c r="R67" i="3" s="1"/>
  <c r="P67" i="3" s="1"/>
  <c r="Q72" i="3"/>
  <c r="Q68" i="3"/>
  <c r="O68" i="3" s="1"/>
  <c r="Q67" i="3" a="1"/>
  <c r="Q71" i="3" s="1"/>
  <c r="O71" i="3" s="1"/>
  <c r="Q67" i="3"/>
  <c r="O67" i="3" s="1"/>
  <c r="N67" i="3"/>
  <c r="N59" i="3"/>
  <c r="N58" i="3"/>
  <c r="N57" i="3"/>
  <c r="N56" i="3"/>
  <c r="N55" i="3"/>
  <c r="R54" i="3" a="1"/>
  <c r="R56" i="3" s="1"/>
  <c r="P56" i="3" s="1"/>
  <c r="Q57" i="3"/>
  <c r="O57" i="3" s="1"/>
  <c r="Q55" i="3"/>
  <c r="O55" i="3" s="1"/>
  <c r="Q54" i="3" a="1"/>
  <c r="Q54" i="3" s="1"/>
  <c r="O54" i="3" s="1"/>
  <c r="N54" i="3"/>
  <c r="N46" i="3"/>
  <c r="N45" i="3"/>
  <c r="N44" i="3"/>
  <c r="N43" i="3"/>
  <c r="N42" i="3"/>
  <c r="R41" i="3" a="1"/>
  <c r="R43" i="3" s="1"/>
  <c r="P43" i="3" s="1"/>
  <c r="Q41" i="3" a="1"/>
  <c r="Q46" i="3" s="1"/>
  <c r="O46" i="3" s="1"/>
  <c r="N41" i="3"/>
  <c r="N33" i="3"/>
  <c r="N32" i="3"/>
  <c r="N31" i="3"/>
  <c r="P30" i="3"/>
  <c r="N30" i="3"/>
  <c r="N29" i="3"/>
  <c r="R30" i="3"/>
  <c r="R29" i="3"/>
  <c r="P29" i="3" s="1"/>
  <c r="R28" i="3" a="1"/>
  <c r="R28" i="3"/>
  <c r="Q28" i="3" a="1"/>
  <c r="Q33" i="3" s="1"/>
  <c r="O33" i="3" s="1"/>
  <c r="P28" i="3"/>
  <c r="N28" i="3"/>
  <c r="O20" i="3"/>
  <c r="N20" i="3"/>
  <c r="N19" i="3"/>
  <c r="N18" i="3"/>
  <c r="P17" i="3"/>
  <c r="N17" i="3"/>
  <c r="N16" i="3"/>
  <c r="R17" i="3"/>
  <c r="R16" i="3"/>
  <c r="P16" i="3" s="1"/>
  <c r="R15" i="3" a="1"/>
  <c r="R15" i="3"/>
  <c r="P15" i="3" s="1"/>
  <c r="Q20" i="3"/>
  <c r="Q19" i="3"/>
  <c r="O19" i="3" s="1"/>
  <c r="Q18" i="3"/>
  <c r="O18" i="3" s="1"/>
  <c r="Q17" i="3"/>
  <c r="O17" i="3" s="1"/>
  <c r="Q16" i="3"/>
  <c r="O16" i="3" s="1"/>
  <c r="Q15" i="3" a="1"/>
  <c r="Q15" i="3"/>
  <c r="O15" i="3"/>
  <c r="N15" i="3"/>
  <c r="L51" i="2" a="1"/>
  <c r="L51" i="2" s="1"/>
  <c r="K51" i="2" a="1"/>
  <c r="K51" i="2" s="1"/>
  <c r="I51" i="2"/>
  <c r="J51" i="2" s="1"/>
  <c r="L50" i="2" a="1"/>
  <c r="L50" i="2"/>
  <c r="K50" i="2" a="1"/>
  <c r="K50" i="2" s="1"/>
  <c r="J50" i="2"/>
  <c r="I50" i="2"/>
  <c r="L49" i="2" a="1"/>
  <c r="L49" i="2" s="1"/>
  <c r="K49" i="2" a="1"/>
  <c r="K49" i="2" s="1"/>
  <c r="J49" i="2"/>
  <c r="I49" i="2"/>
  <c r="L48" i="2" a="1"/>
  <c r="L48" i="2"/>
  <c r="K48" i="2" a="1"/>
  <c r="K48" i="2"/>
  <c r="I48" i="2"/>
  <c r="J48" i="2" s="1"/>
  <c r="L47" i="2" a="1"/>
  <c r="L47" i="2"/>
  <c r="K47" i="2" a="1"/>
  <c r="K47" i="2" s="1"/>
  <c r="J47" i="2"/>
  <c r="I47" i="2"/>
  <c r="L46" i="2" a="1"/>
  <c r="L46" i="2"/>
  <c r="K46" i="2" a="1"/>
  <c r="K46" i="2"/>
  <c r="I46" i="2"/>
  <c r="J46" i="2" s="1"/>
  <c r="L45" i="2" a="1"/>
  <c r="L45" i="2"/>
  <c r="K45" i="2" a="1"/>
  <c r="K45" i="2"/>
  <c r="J45" i="2"/>
  <c r="I45" i="2"/>
  <c r="L44" i="2" a="1"/>
  <c r="L44" i="2"/>
  <c r="K44" i="2" a="1"/>
  <c r="K44" i="2"/>
  <c r="I44" i="2"/>
  <c r="J44" i="2" s="1"/>
  <c r="L43" i="2" a="1"/>
  <c r="L43" i="2"/>
  <c r="K43" i="2" a="1"/>
  <c r="K43" i="2"/>
  <c r="I43" i="2"/>
  <c r="J43" i="2" s="1"/>
  <c r="L42" i="2" a="1"/>
  <c r="L42" i="2" s="1"/>
  <c r="K42" i="2" a="1"/>
  <c r="K42" i="2"/>
  <c r="I42" i="2"/>
  <c r="J42" i="2" s="1"/>
  <c r="L41" i="2" a="1"/>
  <c r="L41" i="2"/>
  <c r="K41" i="2" a="1"/>
  <c r="K41" i="2"/>
  <c r="I41" i="2"/>
  <c r="J41" i="2" s="1"/>
  <c r="L40" i="2" a="1"/>
  <c r="L40" i="2"/>
  <c r="K40" i="2" a="1"/>
  <c r="K40" i="2" s="1"/>
  <c r="I40" i="2"/>
  <c r="J40" i="2" s="1"/>
  <c r="L39" i="2" a="1"/>
  <c r="L39" i="2" s="1"/>
  <c r="K39" i="2" a="1"/>
  <c r="K39" i="2"/>
  <c r="I39" i="2"/>
  <c r="J39" i="2" s="1"/>
  <c r="L38" i="2" a="1"/>
  <c r="L38" i="2" s="1"/>
  <c r="K38" i="2" a="1"/>
  <c r="K38" i="2"/>
  <c r="J38" i="2"/>
  <c r="I38" i="2"/>
  <c r="L37" i="2" a="1"/>
  <c r="L37" i="2"/>
  <c r="K37" i="2" a="1"/>
  <c r="K37" i="2" s="1"/>
  <c r="I37" i="2"/>
  <c r="J37" i="2" s="1"/>
  <c r="L36" i="2" a="1"/>
  <c r="L36" i="2"/>
  <c r="K36" i="2" a="1"/>
  <c r="K36" i="2" s="1"/>
  <c r="I36" i="2"/>
  <c r="J36" i="2" s="1"/>
  <c r="L35" i="2" a="1"/>
  <c r="L35" i="2"/>
  <c r="K35" i="2" a="1"/>
  <c r="K35" i="2"/>
  <c r="J35" i="2"/>
  <c r="I35" i="2"/>
  <c r="L34" i="2" a="1"/>
  <c r="L34" i="2"/>
  <c r="K34" i="2" a="1"/>
  <c r="K34" i="2"/>
  <c r="J34" i="2"/>
  <c r="I34" i="2"/>
  <c r="L33" i="2" a="1"/>
  <c r="L33" i="2"/>
  <c r="K33" i="2" a="1"/>
  <c r="K33" i="2"/>
  <c r="I33" i="2"/>
  <c r="J33" i="2" s="1"/>
  <c r="L32" i="2" a="1"/>
  <c r="L32" i="2"/>
  <c r="K32" i="2" a="1"/>
  <c r="K32" i="2"/>
  <c r="I32" i="2"/>
  <c r="J32" i="2" s="1"/>
  <c r="L31" i="2" a="1"/>
  <c r="L31" i="2" s="1"/>
  <c r="K31" i="2" a="1"/>
  <c r="K31" i="2"/>
  <c r="I31" i="2"/>
  <c r="J31" i="2" s="1"/>
  <c r="L30" i="2" a="1"/>
  <c r="L30" i="2"/>
  <c r="K30" i="2" a="1"/>
  <c r="K30" i="2"/>
  <c r="I30" i="2"/>
  <c r="J30" i="2" s="1"/>
  <c r="L29" i="2" a="1"/>
  <c r="L29" i="2" s="1"/>
  <c r="K29" i="2" a="1"/>
  <c r="K29" i="2" s="1"/>
  <c r="I29" i="2"/>
  <c r="J29" i="2" s="1"/>
  <c r="L28" i="2" a="1"/>
  <c r="L28" i="2" s="1"/>
  <c r="K28" i="2" a="1"/>
  <c r="K28" i="2"/>
  <c r="I28" i="2"/>
  <c r="J28" i="2" s="1"/>
  <c r="L27" i="2" a="1"/>
  <c r="L27" i="2" s="1"/>
  <c r="K27" i="2" a="1"/>
  <c r="K27" i="2" s="1"/>
  <c r="J27" i="2"/>
  <c r="I27" i="2"/>
  <c r="L26" i="2" a="1"/>
  <c r="L26" i="2"/>
  <c r="K26" i="2" a="1"/>
  <c r="K26" i="2" s="1"/>
  <c r="I26" i="2"/>
  <c r="J26" i="2" s="1"/>
  <c r="L25" i="2" a="1"/>
  <c r="L25" i="2"/>
  <c r="K25" i="2" a="1"/>
  <c r="K25" i="2" s="1"/>
  <c r="J25" i="2"/>
  <c r="I25" i="2"/>
  <c r="L24" i="2" a="1"/>
  <c r="L24" i="2"/>
  <c r="K24" i="2" a="1"/>
  <c r="K24" i="2"/>
  <c r="L23" i="2" a="1"/>
  <c r="L23" i="2"/>
  <c r="K23" i="2" a="1"/>
  <c r="K23" i="2"/>
  <c r="L22" i="2" a="1"/>
  <c r="L22" i="2"/>
  <c r="K22" i="2" a="1"/>
  <c r="K22" i="2"/>
  <c r="I21" i="2"/>
  <c r="H21" i="2"/>
  <c r="G21" i="2"/>
  <c r="E21" i="2"/>
  <c r="H12" i="2"/>
  <c r="C12" i="2"/>
  <c r="H11" i="2"/>
  <c r="C11" i="2"/>
  <c r="B11" i="2"/>
  <c r="B12" i="2" s="1"/>
  <c r="H10" i="2"/>
  <c r="G10" i="2"/>
  <c r="C10" i="2"/>
  <c r="B10" i="2"/>
  <c r="N44" i="2" a="1"/>
  <c r="M42" i="2" a="1"/>
  <c r="N33" i="2" a="1"/>
  <c r="M31" i="2" a="1"/>
  <c r="N22" i="2" a="1"/>
  <c r="M46" i="2" a="1"/>
  <c r="M35" i="2" a="1"/>
  <c r="M24" i="2" a="1"/>
  <c r="M36" i="2" a="1"/>
  <c r="M25" i="2" a="1"/>
  <c r="M37" i="2" a="1"/>
  <c r="M26" i="2" a="1"/>
  <c r="M49" i="2" a="1"/>
  <c r="M38" i="2" a="1"/>
  <c r="N30" i="2" a="1"/>
  <c r="M51" i="2" a="1"/>
  <c r="N45" i="2" a="1"/>
  <c r="M43" i="2" a="1"/>
  <c r="N34" i="2" a="1"/>
  <c r="M32" i="2" a="1"/>
  <c r="N23" i="2" a="1"/>
  <c r="N29" i="2" a="1"/>
  <c r="M39" i="2" a="1"/>
  <c r="N42" i="2" a="1"/>
  <c r="N31" i="2" a="1"/>
  <c r="N46" i="2" a="1"/>
  <c r="M44" i="2" a="1"/>
  <c r="N35" i="2" a="1"/>
  <c r="M33" i="2" a="1"/>
  <c r="N24" i="2" a="1"/>
  <c r="M22" i="2" a="1"/>
  <c r="N37" i="2" a="1"/>
  <c r="N26" i="2" a="1"/>
  <c r="M48" i="2" a="1"/>
  <c r="N39" i="2" a="1"/>
  <c r="M28" i="2" a="1"/>
  <c r="M29" i="2" a="1"/>
  <c r="N47" i="2" a="1"/>
  <c r="M45" i="2" a="1"/>
  <c r="N36" i="2" a="1"/>
  <c r="M34" i="2" a="1"/>
  <c r="N25" i="2" a="1"/>
  <c r="M23" i="2" a="1"/>
  <c r="N27" i="2" a="1"/>
  <c r="N28" i="2" a="1"/>
  <c r="N40" i="2" a="1"/>
  <c r="M27" i="2" a="1"/>
  <c r="N41" i="2" a="1"/>
  <c r="N48" i="2" a="1"/>
  <c r="N49" i="2" a="1"/>
  <c r="M47" i="2" a="1"/>
  <c r="N38" i="2" a="1"/>
  <c r="N50" i="2" a="1"/>
  <c r="N51" i="2" a="1"/>
  <c r="M50" i="2" a="1"/>
  <c r="N43" i="2" a="1"/>
  <c r="M41" i="2" a="1"/>
  <c r="N32" i="2" a="1"/>
  <c r="M30" i="2" a="1"/>
  <c r="M40" i="2" a="1"/>
  <c r="M40" i="2" l="1"/>
  <c r="M30" i="2"/>
  <c r="N32" i="2"/>
  <c r="M41" i="2"/>
  <c r="N43" i="2"/>
  <c r="M50" i="2"/>
  <c r="N51" i="2"/>
  <c r="N50" i="2"/>
  <c r="N38" i="2"/>
  <c r="M47" i="2"/>
  <c r="N49" i="2"/>
  <c r="N48" i="2"/>
  <c r="N41" i="2"/>
  <c r="M27" i="2"/>
  <c r="N40" i="2"/>
  <c r="N28" i="2"/>
  <c r="N27" i="2"/>
  <c r="M23" i="2"/>
  <c r="I23" i="2" s="1"/>
  <c r="J23" i="2" s="1"/>
  <c r="N25" i="2"/>
  <c r="M34" i="2"/>
  <c r="N36" i="2"/>
  <c r="M45" i="2"/>
  <c r="N47" i="2"/>
  <c r="M29" i="2"/>
  <c r="M28" i="2"/>
  <c r="N39" i="2"/>
  <c r="M48" i="2"/>
  <c r="N26" i="2"/>
  <c r="N37" i="2"/>
  <c r="M22" i="2"/>
  <c r="I22" i="2" s="1"/>
  <c r="N24" i="2"/>
  <c r="M33" i="2"/>
  <c r="N35" i="2"/>
  <c r="M44" i="2"/>
  <c r="N46" i="2"/>
  <c r="N31" i="2"/>
  <c r="N42" i="2"/>
  <c r="M39" i="2"/>
  <c r="N29" i="2"/>
  <c r="N23" i="2"/>
  <c r="M32" i="2"/>
  <c r="N34" i="2"/>
  <c r="M43" i="2"/>
  <c r="N45" i="2"/>
  <c r="M51" i="2"/>
  <c r="N30" i="2"/>
  <c r="M38" i="2"/>
  <c r="M49" i="2"/>
  <c r="M26" i="2"/>
  <c r="M37" i="2"/>
  <c r="M25" i="2"/>
  <c r="M36" i="2"/>
  <c r="M24" i="2"/>
  <c r="I24" i="2" s="1"/>
  <c r="J24" i="2" s="1"/>
  <c r="M35" i="2"/>
  <c r="M46" i="2"/>
  <c r="N22" i="2"/>
  <c r="M31" i="2"/>
  <c r="N33" i="2"/>
  <c r="M42" i="2"/>
  <c r="N44" i="2"/>
  <c r="Q28" i="3"/>
  <c r="O28" i="3" s="1"/>
  <c r="R41" i="3"/>
  <c r="P41" i="3" s="1"/>
  <c r="Q56" i="3"/>
  <c r="O56" i="3" s="1"/>
  <c r="R69" i="3"/>
  <c r="P69" i="3" s="1"/>
  <c r="Q85" i="3"/>
  <c r="O85" i="3" s="1"/>
  <c r="Q94" i="3"/>
  <c r="O94" i="3" s="1"/>
  <c r="Q29" i="3"/>
  <c r="O29" i="3" s="1"/>
  <c r="R42" i="3"/>
  <c r="P42" i="3" s="1"/>
  <c r="Q58" i="3"/>
  <c r="O58" i="3" s="1"/>
  <c r="Q96" i="3"/>
  <c r="O96" i="3" s="1"/>
  <c r="Q106" i="3"/>
  <c r="O106" i="3" s="1"/>
  <c r="Q30" i="3"/>
  <c r="O30" i="3" s="1"/>
  <c r="Q59" i="3"/>
  <c r="O59" i="3" s="1"/>
  <c r="Q97" i="3"/>
  <c r="O97" i="3" s="1"/>
  <c r="Q31" i="3"/>
  <c r="O31" i="3" s="1"/>
  <c r="Q41" i="3"/>
  <c r="O41" i="3" s="1"/>
  <c r="R54" i="3"/>
  <c r="P54" i="3" s="1"/>
  <c r="Q69" i="3"/>
  <c r="O69" i="3" s="1"/>
  <c r="Q98" i="3"/>
  <c r="O98" i="3" s="1"/>
  <c r="Q107" i="3"/>
  <c r="O107" i="3" s="1"/>
  <c r="Q32" i="3"/>
  <c r="O32" i="3" s="1"/>
  <c r="Q70" i="3"/>
  <c r="O70" i="3" s="1"/>
  <c r="Q80" i="3"/>
  <c r="O80" i="3" s="1"/>
  <c r="R93" i="3"/>
  <c r="P93" i="3" s="1"/>
  <c r="Q108" i="3"/>
  <c r="O108" i="3" s="1"/>
  <c r="Q42" i="3"/>
  <c r="O42" i="3" s="1"/>
  <c r="R55" i="3"/>
  <c r="P55" i="3" s="1"/>
  <c r="Q109" i="3"/>
  <c r="O109" i="3" s="1"/>
  <c r="Q43" i="3"/>
  <c r="O43" i="3" s="1"/>
  <c r="Q44" i="3"/>
  <c r="O44" i="3" s="1"/>
  <c r="Q45" i="3"/>
  <c r="O45" i="3" s="1"/>
  <c r="J22" i="2" l="1"/>
  <c r="G11" i="2"/>
  <c r="G12" i="2" s="1"/>
  <c r="B7" i="2" l="1"/>
  <c r="A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tc={a9b6d59b-836e-43f4-8564-ea6d064512d9}</author>
  </authors>
  <commentList>
    <comment ref="A1" authorId="0" shapeId="0" xr:uid="{A9B6D59B-836E-43F4-8564-EA6D064512D9}">
      <text>
        <t>[Threaded comment]
Your version of Excel allows you to read this threaded comment; however, any edits to it will get removed if the file is opened in a newer version of Excel. Learn more: https://go.microsoft.com/fwlink/?linkid=870924
Comment:
    Values Need update, just testing logic</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tc={dd1123fd-bbf6-40c9-ab9a-067dc67afa04}</author>
  </authors>
  <commentList>
    <comment ref="J15" authorId="0" shapeId="0" xr:uid="{DD1123FD-BBF6-40C9-AB9A-067DC67AFA04}">
      <text>
        <t>[Threaded comment]
Your version of Excel allows you to read this threaded comment; however, any edits to it will get removed if the file is opened in a newer version of Excel. Learn more: https://go.microsoft.com/fwlink/?linkid=870924
Comment:
    doesn't hurt to have - can you create a 'read me' tab with instructions?
Reply:
    @jmohle@clarkpacific.com</t>
      </text>
    </comment>
  </commentList>
</comments>
</file>

<file path=xl/sharedStrings.xml><?xml version="1.0" encoding="utf-8"?>
<sst xmlns="http://schemas.openxmlformats.org/spreadsheetml/2006/main" count="253" uniqueCount="149">
  <si>
    <t>A Cradle-to-Gate Life Cycle Assessment of Ready-Mixed Concrete Manufactured by NRMCA Members
NRMCA Industry Wide LCA Project Report – V 3.2
LCA Results (GWP   kg CO2e/ yd³)</t>
  </si>
  <si>
    <t>Strength  (psi@28 days)</t>
  </si>
  <si>
    <t xml:space="preserve">Concrete Embodied Carbon Calculator </t>
  </si>
  <si>
    <t>3000LW</t>
  </si>
  <si>
    <t>4000LW</t>
  </si>
  <si>
    <t>5000LW</t>
  </si>
  <si>
    <t>0: U.S. National</t>
  </si>
  <si>
    <t>Version 1.0. 09/09/2026</t>
  </si>
  <si>
    <t>1: Eastern</t>
  </si>
  <si>
    <t>2: Great Lakes Midwest</t>
  </si>
  <si>
    <t>This calculator is designed to help general contractors and concrete subcontractors track the Global Warming Potential (GWP) of concrete within their scope of work, in compliance with owner project requirements for embodied carbon reporting.</t>
  </si>
  <si>
    <t>3: North Central</t>
  </si>
  <si>
    <t>4: Pacific Northwest</t>
  </si>
  <si>
    <t>It can be used at any stage of a project — pre-construction (to evaluate mix designs and estimate compliance before procurement), during construction (to track actual quantities and mixes as they're placed), and post-construction (to compile a final as-built record of concrete GWP performance).</t>
  </si>
  <si>
    <t>5: Pacific Southwest</t>
  </si>
  <si>
    <t>Values entered and calculated here should match the figures submitted to the owner as part of project submittals.</t>
  </si>
  <si>
    <t>6: Rocky Mountains</t>
  </si>
  <si>
    <t>7: South Central</t>
  </si>
  <si>
    <t>This calculator is applicable to projects located in the United States only.</t>
  </si>
  <si>
    <t>A Cradle-to-Gate Life Cycle Assessment of Ready-Mixed Concrete Manufactured by NRMCA Members
NRMCA Industry Average LCA Project Report – Version 3
LCA Results (GWP   kg CO2e/ yd³)</t>
  </si>
  <si>
    <t>8: South Eastern</t>
  </si>
  <si>
    <t>Instructions</t>
  </si>
  <si>
    <t>Volume-Weighted Average GWP</t>
  </si>
  <si>
    <t>2022 NRMCA Benchmark
Region 1: Eastern</t>
  </si>
  <si>
    <t>Table 1</t>
  </si>
  <si>
    <t>Project GWP Benchmark Performance</t>
  </si>
  <si>
    <t xml:space="preserve">1. Input Project Name, Location, and General Contractor (GC) . </t>
  </si>
  <si>
    <t>Specified Strength (f'c) in psi</t>
  </si>
  <si>
    <t>Table 2</t>
  </si>
  <si>
    <t>Normalweight</t>
  </si>
  <si>
    <t>Lightweight</t>
  </si>
  <si>
    <t>1. Select Benchmark Year. It is best practise to use the most recent NRMCA baselines.</t>
  </si>
  <si>
    <t>Note: For strength values betweeen the values provided, use linear interpolation.  For values above the highest, use linear projection from the last two values.</t>
  </si>
  <si>
    <t>2. Select Region. The region should reflect where the concrete is manufactured (not where it is poured).</t>
  </si>
  <si>
    <t>GWP
(kg CO₂ₑ/m³)</t>
  </si>
  <si>
    <t>3. Select Unit of Measurement (UOM). The unit will be either Cubic Yards ("YD3" or "CY") or Cubic Meters ("M3").</t>
  </si>
  <si>
    <t>GWP
(kg CO₂ₑ/yd³)</t>
  </si>
  <si>
    <t xml:space="preserve">Project Summary </t>
  </si>
  <si>
    <t>Regional Benchmark Summary</t>
  </si>
  <si>
    <t xml:space="preserve">Total Volume: </t>
  </si>
  <si>
    <t>Table 3</t>
  </si>
  <si>
    <t>1. Input project concrete information for all concrete within your scope of work.</t>
  </si>
  <si>
    <t>2. Description: The structural or functional use of the concrete (e.g., "Foundation," "Slab on Grade")</t>
  </si>
  <si>
    <t>3. Concrete Supplier: The ready-mix concrete producer supplying this specific mix. This should match the mix submittal and the EPD owner.</t>
  </si>
  <si>
    <t>4. Mix ID: The unique mix design identifier assigned by the supplier. This ID should match the mix submittal and EPD.</t>
  </si>
  <si>
    <t>5. Strength &amp; Lightweight: Input the specified 28-day compressive strength (f'c) in psi, and whether the mix is normal-weight or lightweight concrete.</t>
  </si>
  <si>
    <t xml:space="preserve">Total GWP: </t>
  </si>
  <si>
    <t>6. Volume: The total quantity of concrete placed for this line item, matching the selected UOM in Table 2.</t>
  </si>
  <si>
    <t>7. A1-A3 GWP Value: The cradle-to-gate Global Warming Potential for the mix expressed as kg CO2e per declared unit. The Declared unit must match the selected UOM in Table 2.</t>
  </si>
  <si>
    <t>1. Once all the required information has been inputted, the tool will automatically calculate the volume-weighted percentage increase or reduction from the NRMCA regional benchmark.</t>
  </si>
  <si>
    <t>Key</t>
  </si>
  <si>
    <t>Green</t>
  </si>
  <si>
    <t>Inputted Data from User</t>
  </si>
  <si>
    <t xml:space="preserve">Average GWP: </t>
  </si>
  <si>
    <t>Blue</t>
  </si>
  <si>
    <t>Drop-Down Menu</t>
  </si>
  <si>
    <t>Yellow</t>
  </si>
  <si>
    <t>Formula/Calculation</t>
  </si>
  <si>
    <t>Key Definitions</t>
  </si>
  <si>
    <t>Global Warming Potential ("GWP")</t>
  </si>
  <si>
    <t>The measure of how much heat a greenhouse gas traps in the atmosphere up to a specific time horizon, relative to carbon dioxide.  Expressed in kilograms of carbon dioxide equivalent (kgCO2e).</t>
  </si>
  <si>
    <t xml:space="preserve">Table 1. Project Information </t>
  </si>
  <si>
    <t>Table 2. Regional Benchmark Information</t>
  </si>
  <si>
    <t xml:space="preserve">Project Name: </t>
  </si>
  <si>
    <t>Environmental Product Declaration ("EPD")</t>
  </si>
  <si>
    <t>EPDs are third party-verified documents quantify environmental impact data from manufacturing a product. An EPD is based on an in-depth Lifecycle Assessment (LCA) written in conformance with international standards. These declarations can be used to track supply chain-specific product data and compare products if the products are functionally equivalent and have aligned scopes.</t>
  </si>
  <si>
    <t>Springfield Data Center</t>
  </si>
  <si>
    <t xml:space="preserve">Benchmark: </t>
  </si>
  <si>
    <t>A1-A3 GWP Value</t>
  </si>
  <si>
    <t>The cradle-to-gate stages of concrete embodied carbon encompassing: (A1) raw material extraction and processing, (A2) transportation of materials to the concrete plant, and (A3) concrete manufacturing.</t>
  </si>
  <si>
    <t>Use linear interpolation between adjacent tabulated strengths, or linear projection where required, to determine GWP values for f′c not shown.</t>
  </si>
  <si>
    <t>NRMCA Benchmark</t>
  </si>
  <si>
    <t xml:space="preserve">The National Ready Mixed Concrete Association (NRMCA) benchmarks are specifically developed for ready-mix concrete produced in the United States. Industry-average GWP benchmarks are derived from a large member dataset of mix-specific Environmental Product Declarations (EPDs) and organized by both geographic region and compressive strength class. </t>
  </si>
  <si>
    <t>2022 NRMCA Benchmark
Region 2: Great Lakes Midwest</t>
  </si>
  <si>
    <t>NRMCA Region</t>
  </si>
  <si>
    <t>NRMCA defines eight U.S. production regions, reflecting differences in materials, energy sources, and production practices that influence embodied carbon. The selected region should reflect where the concrete is manufactured, not where it is poured.</t>
  </si>
  <si>
    <t>2022 NRMCA</t>
  </si>
  <si>
    <t>28 Day Strength (psi)</t>
  </si>
  <si>
    <t xml:space="preserve">Locaton: </t>
  </si>
  <si>
    <t>The compressive strength a concrete mix is specified to achieve after curing for 28 days, measured in pounds per square inch (psi).</t>
  </si>
  <si>
    <t>Springfield</t>
  </si>
  <si>
    <t xml:space="preserve">Region: </t>
  </si>
  <si>
    <t>Concrete made using lightweight aggregates (such as expanded shale, clay, or slate) in place of some or all normal-weight aggregates, resulting in a lower unit weight than conventional concrete.</t>
  </si>
  <si>
    <t>Mix ID</t>
  </si>
  <si>
    <t>A unique identifying number or code assigned by the concrete supplier to a specific mix design.</t>
  </si>
  <si>
    <t xml:space="preserve">Contractor: </t>
  </si>
  <si>
    <t>Springfield Construction</t>
  </si>
  <si>
    <t>A GWP value that reflects the actual proportional contribution of each mix to total embodied carbon, giving a more accurate picture of overall project performance.</t>
  </si>
  <si>
    <t xml:space="preserve">Volume UOM: </t>
  </si>
  <si>
    <t>yd³</t>
  </si>
  <si>
    <t>Data Sources</t>
  </si>
  <si>
    <t xml:space="preserve">Strength UOM: </t>
  </si>
  <si>
    <t>National Ready Mixed Concrete Association (NRMCA). A Cradle-to-Gate Life Cycle Assessment of Ready-Mixed Concrete Manufactured by NRMCA Members  – Version 3.2. (2022).</t>
  </si>
  <si>
    <t>psi</t>
  </si>
  <si>
    <t>National Ready Mixed Concrete Association (NRMCA). Appendix D: NRMCA Member National and Regional LCA Benchmark (Industry Average) Report – V 3.0. (2019).</t>
  </si>
  <si>
    <t>Table 3. Project Concrete Mix Information</t>
  </si>
  <si>
    <t>Acknowledgements</t>
  </si>
  <si>
    <t>The iCA recognizes and thanks the following individuals and respective organizations for their contributions to this calculator.</t>
  </si>
  <si>
    <t>Item</t>
  </si>
  <si>
    <t>Jon Mohle</t>
  </si>
  <si>
    <t>Clark Pacific</t>
  </si>
  <si>
    <t>Description</t>
  </si>
  <si>
    <t>Concrete Supplier</t>
  </si>
  <si>
    <t>Bill Hassel</t>
  </si>
  <si>
    <t>Turner Construction</t>
  </si>
  <si>
    <t>Imani Hamilton</t>
  </si>
  <si>
    <t>Phoebe Cribb</t>
  </si>
  <si>
    <t>Prime Data Centers</t>
  </si>
  <si>
    <t>2022 NRMCA Benchmark
Region 3: North Central</t>
  </si>
  <si>
    <t>Amanda Atkinson</t>
  </si>
  <si>
    <t>Holder Construction</t>
  </si>
  <si>
    <t>Jessie Templeton</t>
  </si>
  <si>
    <t>Brightworks</t>
  </si>
  <si>
    <t>Rupa Ved</t>
  </si>
  <si>
    <t>Google</t>
  </si>
  <si>
    <t>Noah Goldstein</t>
  </si>
  <si>
    <t>Application GWP Reduction (%)</t>
  </si>
  <si>
    <t>PT1 Strength</t>
  </si>
  <si>
    <t>PT2 Strength</t>
  </si>
  <si>
    <t>PT1 GWP</t>
  </si>
  <si>
    <t>PT2 GWP</t>
  </si>
  <si>
    <t>Foundations</t>
  </si>
  <si>
    <t>2022 NRMCA Benchmark
Region 4: Pacific Northwest</t>
  </si>
  <si>
    <t>Strength Interpolation</t>
  </si>
  <si>
    <t>Drilled Piers</t>
  </si>
  <si>
    <t>Strength (psi@28 days)</t>
  </si>
  <si>
    <t>Low</t>
  </si>
  <si>
    <t>High</t>
  </si>
  <si>
    <t>Slab-on-Deck (SOD)</t>
  </si>
  <si>
    <t>Slab-on-Grade (SOG)</t>
  </si>
  <si>
    <t>2022 NRMCA Benchmark
Region 5: Pacific Southwest</t>
  </si>
  <si>
    <t>Pier Caps</t>
  </si>
  <si>
    <t>Grade Beams</t>
  </si>
  <si>
    <t>Mat Foundations</t>
  </si>
  <si>
    <t>Spread Footings</t>
  </si>
  <si>
    <t>Retaining Walls</t>
  </si>
  <si>
    <t>LW Strength Interpolation</t>
  </si>
  <si>
    <t>Decks</t>
  </si>
  <si>
    <t>2022 NRMCA Benchmark
Region 6: Rocky Mountains</t>
  </si>
  <si>
    <t>UOM</t>
  </si>
  <si>
    <t>Benchmarks</t>
  </si>
  <si>
    <t>SheetName</t>
  </si>
  <si>
    <t>2019 NRMCA</t>
  </si>
  <si>
    <t>2019 NRMCA Benchmarks</t>
  </si>
  <si>
    <t>m³</t>
  </si>
  <si>
    <t>2022 NRMCA Benchmarks</t>
  </si>
  <si>
    <t>Walls</t>
  </si>
  <si>
    <t>2022 NRMCA Benchmark
Region 7: South Central</t>
  </si>
  <si>
    <t>2022 NRMCA Benchmark
Region 8: South Eastern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</si>
</sst>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m/d/yyyy"/>
    <numFmt numFmtId="166" formatCode="0.0"/>
  </numFmts>
  <fonts count="11" x14ac:knownFonts="1">
    <font>
      <sz val="10"/>
      <color rgb="FF000000"/>
      <name val="Arial"/>
      <scheme val="minor"/>
    </font>
    <font>
      <sz val="10"/>
      <color theme="1"/>
      <name val="Arial"/>
      <scheme val="minor"/>
    </font>
    <font>
      <sz val="14"/>
      <color theme="1"/>
      <name val="Arial"/>
      <scheme val="minor"/>
    </font>
    <font>
      <sz val="10"/>
      <name val="Arial"/>
    </font>
    <font>
      <sz val="10"/>
      <color rgb="FFFF0000"/>
      <name val="Arial"/>
      <scheme val="minor"/>
    </font>
    <font>
      <b/>
      <sz val="16"/>
      <color theme="1"/>
      <name val="Arial"/>
      <scheme val="minor"/>
    </font>
    <font>
      <sz val="10"/>
      <color rgb="FF000000"/>
      <name val="Arial"/>
      <scheme val="minor"/>
    </font>
    <font>
      <b/>
      <sz val="10"/>
      <color theme="1"/>
      <name val="Arial"/>
      <scheme val="minor"/>
    </font>
    <font>
      <sz val="10"/>
      <color theme="1"/>
      <name val="Arial"/>
    </font>
    <font>
      <b/>
      <sz val="14"/>
      <color theme="1"/>
      <name val="Arial"/>
      <scheme val="minor"/>
    </font>
    <font>
      <sz val="16"/>
      <color theme="1"/>
      <name val="Arial"/>
      <scheme val="minor"/>
    </font>
  </fonts>
  <fills count="8">
    <fill>
      <patternFill patternType="none"/>
    </fill>
    <fill>
      <patternFill patternType="gray125"/>
    </fill>
    <fill>
      <patternFill patternType="solid">
        <fgColor rgb="FFFFFFFF"/>
        <bgColor rgb="FFFFFFFF"/>
      </patternFill>
    </fill>
    <fill>
      <patternFill patternType="solid">
        <fgColor rgb="FFD9EAD3"/>
        <bgColor rgb="FFD9EAD3"/>
      </patternFill>
    </fill>
    <fill>
      <patternFill patternType="solid">
        <fgColor rgb="FFCFE2F3"/>
        <bgColor rgb="FFCFE2F3"/>
      </patternFill>
    </fill>
    <fill>
      <patternFill patternType="solid">
        <fgColor rgb="FFFFF2CC"/>
        <bgColor rgb="FFFFF2CC"/>
      </patternFill>
    </fill>
    <fill>
      <patternFill patternType="solid">
        <fgColor rgb="FFD9D9D9"/>
        <bgColor rgb="FFD9D9D9"/>
      </patternFill>
    </fill>
    <fill>
      <patternFill patternType="solid">
        <fgColor rgb="FFC9DAF8"/>
        <bgColor rgb="FFC9DAF8"/>
      </patternFill>
    </fill>
  </fills>
  <borders count="16">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94">
    <xf numFmtId="0" fontId="0" fillId="0" borderId="0" xfId="0"/>
    <xf numFmtId="0" fontId="1" fillId="2" borderId="0" xfId="0" applyFont="1" applyFill="1"/>
    <xf numFmtId="0" fontId="4" fillId="2" borderId="0" xfId="0" applyFont="1" applyFill="1"/>
    <xf numFmtId="0" fontId="1" fillId="3" borderId="4" xfId="0" applyFont="1" applyFill="1" applyBorder="1"/>
    <xf numFmtId="0" fontId="1" fillId="3" borderId="5" xfId="0" applyFont="1" applyFill="1" applyBorder="1" applyAlignment="1">
      <alignment horizontal="center"/>
    </xf>
    <xf numFmtId="0" fontId="5" fillId="0" borderId="0" xfId="0" applyFont="1"/>
    <xf numFmtId="0" fontId="1" fillId="3" borderId="6" xfId="0" applyFont="1" applyFill="1" applyBorder="1" applyAlignment="1">
      <alignment horizontal="center"/>
    </xf>
    <xf numFmtId="0" fontId="1" fillId="0" borderId="0" xfId="0" applyFont="1"/>
    <xf numFmtId="0" fontId="1" fillId="0" borderId="7" xfId="0" applyFont="1" applyBorder="1"/>
    <xf numFmtId="0" fontId="1" fillId="0" borderId="0" xfId="0" applyFont="1" applyAlignment="1">
      <alignment horizontal="center"/>
    </xf>
    <xf numFmtId="0" fontId="1" fillId="0" borderId="8" xfId="0" applyFont="1" applyBorder="1" applyAlignment="1">
      <alignment horizontal="center"/>
    </xf>
    <xf numFmtId="0" fontId="6" fillId="0" borderId="0" xfId="0" applyFont="1"/>
    <xf numFmtId="0" fontId="1" fillId="0" borderId="4" xfId="0" applyFont="1" applyBorder="1"/>
    <xf numFmtId="0" fontId="1" fillId="0" borderId="5" xfId="0" applyFont="1" applyBorder="1" applyAlignment="1">
      <alignment horizontal="center"/>
    </xf>
    <xf numFmtId="0" fontId="7" fillId="2" borderId="0" xfId="0" applyFont="1" applyFill="1"/>
    <xf numFmtId="0" fontId="1" fillId="0" borderId="6" xfId="0" applyFont="1" applyBorder="1" applyAlignment="1">
      <alignment horizontal="center"/>
    </xf>
    <xf numFmtId="0" fontId="8" fillId="2" borderId="9" xfId="0" applyFont="1" applyFill="1" applyBorder="1" applyAlignment="1">
      <alignment horizontal="center" vertical="center"/>
    </xf>
    <xf numFmtId="0" fontId="9" fillId="0" borderId="0" xfId="0" applyFont="1"/>
    <xf numFmtId="0" fontId="1" fillId="3" borderId="9" xfId="0" applyFont="1" applyFill="1" applyBorder="1" applyAlignment="1">
      <alignment horizontal="center"/>
    </xf>
    <xf numFmtId="0" fontId="1" fillId="4" borderId="9" xfId="0" applyFont="1" applyFill="1" applyBorder="1" applyAlignment="1">
      <alignment horizontal="center"/>
    </xf>
    <xf numFmtId="164" fontId="10" fillId="5" borderId="10" xfId="0" applyNumberFormat="1" applyFont="1" applyFill="1" applyBorder="1"/>
    <xf numFmtId="165" fontId="1" fillId="0" borderId="0" xfId="0" applyNumberFormat="1" applyFont="1"/>
    <xf numFmtId="0" fontId="1" fillId="0" borderId="0" xfId="0" applyFont="1" applyAlignment="1">
      <alignment horizontal="left" vertical="top" wrapText="1"/>
    </xf>
    <xf numFmtId="0" fontId="4" fillId="0" borderId="0" xfId="0" applyFont="1"/>
    <xf numFmtId="0" fontId="1" fillId="6" borderId="1" xfId="0" applyFont="1" applyFill="1" applyBorder="1" applyAlignment="1">
      <alignment horizontal="right"/>
    </xf>
    <xf numFmtId="0" fontId="1" fillId="0" borderId="9" xfId="0" applyFont="1" applyBorder="1" applyAlignment="1">
      <alignment horizontal="center"/>
    </xf>
    <xf numFmtId="0" fontId="1" fillId="5" borderId="1" xfId="0" applyFont="1" applyFill="1" applyBorder="1"/>
    <xf numFmtId="0" fontId="1" fillId="5" borderId="3" xfId="0" applyFont="1" applyFill="1" applyBorder="1"/>
    <xf numFmtId="2" fontId="1" fillId="3" borderId="9" xfId="0" applyNumberFormat="1" applyFont="1" applyFill="1" applyBorder="1" applyAlignment="1">
      <alignment horizontal="center"/>
    </xf>
    <xf numFmtId="0" fontId="1" fillId="6" borderId="7" xfId="0" applyFont="1" applyFill="1" applyBorder="1" applyAlignment="1">
      <alignment horizontal="right"/>
    </xf>
    <xf numFmtId="0" fontId="1" fillId="5" borderId="7" xfId="0" applyFont="1" applyFill="1" applyBorder="1"/>
    <xf numFmtId="0" fontId="8" fillId="2" borderId="9" xfId="0" applyFont="1" applyFill="1" applyBorder="1" applyAlignment="1">
      <alignment horizontal="center" vertical="center" wrapText="1"/>
    </xf>
    <xf numFmtId="0" fontId="1" fillId="5" borderId="8" xfId="0" applyFont="1" applyFill="1" applyBorder="1"/>
    <xf numFmtId="1" fontId="1" fillId="5" borderId="7" xfId="0" applyNumberFormat="1" applyFont="1" applyFill="1" applyBorder="1"/>
    <xf numFmtId="0" fontId="1" fillId="3" borderId="9" xfId="0" applyFont="1" applyFill="1" applyBorder="1"/>
    <xf numFmtId="0" fontId="1" fillId="6" borderId="4" xfId="0" applyFont="1" applyFill="1" applyBorder="1" applyAlignment="1">
      <alignment horizontal="right"/>
    </xf>
    <xf numFmtId="0" fontId="1" fillId="7" borderId="9" xfId="0" applyFont="1" applyFill="1" applyBorder="1"/>
    <xf numFmtId="166" fontId="1" fillId="5" borderId="4" xfId="0" applyNumberFormat="1" applyFont="1" applyFill="1" applyBorder="1"/>
    <xf numFmtId="0" fontId="1" fillId="5" borderId="9" xfId="0" applyFont="1" applyFill="1" applyBorder="1"/>
    <xf numFmtId="0" fontId="1" fillId="5" borderId="6" xfId="0" applyFont="1" applyFill="1" applyBorder="1"/>
    <xf numFmtId="0" fontId="1" fillId="2" borderId="9" xfId="0" applyFont="1" applyFill="1" applyBorder="1" applyAlignment="1">
      <alignment horizontal="center" wrapText="1"/>
    </xf>
    <xf numFmtId="0" fontId="1" fillId="6" borderId="9" xfId="0" applyFont="1" applyFill="1" applyBorder="1" applyAlignment="1">
      <alignment horizontal="center"/>
    </xf>
    <xf numFmtId="0" fontId="1" fillId="0" borderId="0" xfId="0" applyFont="1" applyAlignment="1">
      <alignment vertical="top" wrapText="1"/>
    </xf>
    <xf numFmtId="0" fontId="1" fillId="0" borderId="9" xfId="0" applyFont="1" applyBorder="1" applyAlignment="1">
      <alignment horizontal="center" wrapText="1"/>
    </xf>
    <xf numFmtId="0" fontId="7" fillId="0" borderId="0" xfId="0" applyFont="1"/>
    <xf numFmtId="0" fontId="6" fillId="2" borderId="0" xfId="0" applyFont="1" applyFill="1"/>
    <xf numFmtId="0" fontId="1" fillId="6" borderId="9" xfId="0" applyFont="1" applyFill="1" applyBorder="1"/>
    <xf numFmtId="0" fontId="1" fillId="6" borderId="9" xfId="0" applyFont="1" applyFill="1" applyBorder="1" applyAlignment="1">
      <alignment horizontal="center" wrapText="1"/>
    </xf>
    <xf numFmtId="0" fontId="1" fillId="6" borderId="9" xfId="0" applyFont="1" applyFill="1" applyBorder="1" applyAlignment="1">
      <alignment wrapText="1"/>
    </xf>
    <xf numFmtId="0" fontId="1" fillId="0" borderId="0" xfId="0" applyFont="1" applyAlignment="1">
      <alignment horizontal="center" wrapText="1"/>
    </xf>
    <xf numFmtId="0" fontId="1" fillId="6" borderId="14" xfId="0" applyFont="1" applyFill="1" applyBorder="1" applyAlignment="1">
      <alignment horizontal="center"/>
    </xf>
    <xf numFmtId="0" fontId="1" fillId="3" borderId="14" xfId="0" applyFont="1" applyFill="1" applyBorder="1"/>
    <xf numFmtId="0" fontId="1" fillId="3" borderId="13" xfId="0" applyFont="1" applyFill="1" applyBorder="1" applyAlignment="1">
      <alignment horizontal="center"/>
    </xf>
    <xf numFmtId="0" fontId="1" fillId="3" borderId="14" xfId="0" applyFont="1" applyFill="1" applyBorder="1" applyAlignment="1">
      <alignment horizontal="center"/>
    </xf>
    <xf numFmtId="166" fontId="1" fillId="5" borderId="14" xfId="0" applyNumberFormat="1" applyFont="1" applyFill="1" applyBorder="1" applyAlignment="1">
      <alignment horizontal="center"/>
    </xf>
    <xf numFmtId="10" fontId="1" fillId="5" borderId="13" xfId="0" applyNumberFormat="1" applyFont="1" applyFill="1" applyBorder="1" applyAlignment="1">
      <alignment horizontal="center"/>
    </xf>
    <xf numFmtId="10" fontId="1" fillId="5" borderId="14" xfId="0" applyNumberFormat="1" applyFont="1" applyFill="1" applyBorder="1" applyAlignment="1">
      <alignment horizontal="center"/>
    </xf>
    <xf numFmtId="0" fontId="1" fillId="6" borderId="15" xfId="0" applyFont="1" applyFill="1" applyBorder="1" applyAlignment="1">
      <alignment horizontal="center"/>
    </xf>
    <xf numFmtId="0" fontId="1" fillId="3" borderId="15" xfId="0" applyFont="1" applyFill="1" applyBorder="1"/>
    <xf numFmtId="0" fontId="1" fillId="3" borderId="15" xfId="0" applyFont="1" applyFill="1" applyBorder="1" applyAlignment="1">
      <alignment horizontal="center"/>
    </xf>
    <xf numFmtId="166" fontId="1" fillId="5" borderId="15" xfId="0" applyNumberFormat="1" applyFont="1" applyFill="1" applyBorder="1" applyAlignment="1">
      <alignment horizontal="center"/>
    </xf>
    <xf numFmtId="10" fontId="1" fillId="5" borderId="15" xfId="0" applyNumberFormat="1" applyFont="1" applyFill="1" applyBorder="1" applyAlignment="1">
      <alignment horizontal="center"/>
    </xf>
    <xf numFmtId="0" fontId="8" fillId="2" borderId="7" xfId="0" applyFont="1" applyFill="1" applyBorder="1"/>
    <xf numFmtId="0" fontId="0" fillId="0" borderId="0" xfId="0"/>
    <xf numFmtId="0" fontId="3" fillId="0" borderId="8" xfId="0" applyFont="1" applyBorder="1"/>
    <xf numFmtId="0" fontId="8" fillId="2" borderId="4" xfId="0" applyFont="1" applyFill="1" applyBorder="1"/>
    <xf numFmtId="0" fontId="3" fillId="0" borderId="5" xfId="0" applyFont="1" applyBorder="1"/>
    <xf numFmtId="0" fontId="3" fillId="0" borderId="6" xfId="0" applyFont="1" applyBorder="1"/>
    <xf numFmtId="0" fontId="8" fillId="2" borderId="1" xfId="0" applyFont="1" applyFill="1" applyBorder="1"/>
    <xf numFmtId="0" fontId="3" fillId="0" borderId="2" xfId="0" applyFont="1" applyBorder="1"/>
    <xf numFmtId="0" fontId="3" fillId="0" borderId="3" xfId="0" applyFont="1" applyBorder="1"/>
    <xf numFmtId="0" fontId="6" fillId="2" borderId="0" xfId="0" applyFont="1" applyFill="1" applyAlignment="1">
      <alignment wrapText="1"/>
    </xf>
    <xf numFmtId="0" fontId="6" fillId="0" borderId="0" xfId="0" applyFont="1" applyAlignment="1">
      <alignment wrapText="1"/>
    </xf>
    <xf numFmtId="0" fontId="6" fillId="0" borderId="0" xfId="0" applyFont="1"/>
    <xf numFmtId="0" fontId="8" fillId="2" borderId="10" xfId="0" applyFont="1" applyFill="1" applyBorder="1"/>
    <xf numFmtId="0" fontId="3" fillId="0" borderId="11" xfId="0" applyFont="1" applyBorder="1"/>
    <xf numFmtId="0" fontId="3" fillId="0" borderId="12" xfId="0" applyFont="1" applyBorder="1"/>
    <xf numFmtId="0" fontId="8" fillId="2" borderId="13" xfId="0" applyFont="1" applyFill="1" applyBorder="1" applyAlignment="1">
      <alignment horizontal="center" vertical="center"/>
    </xf>
    <xf numFmtId="0" fontId="3" fillId="0" borderId="14" xfId="0" applyFont="1" applyBorder="1"/>
    <xf numFmtId="0" fontId="3" fillId="0" borderId="15" xfId="0" applyFont="1" applyBorder="1"/>
    <xf numFmtId="0" fontId="1" fillId="2" borderId="10" xfId="0" applyFont="1" applyFill="1" applyBorder="1" applyAlignment="1">
      <alignment wrapText="1"/>
    </xf>
    <xf numFmtId="0" fontId="1" fillId="0" borderId="10" xfId="0" applyFont="1" applyBorder="1" applyAlignment="1">
      <alignment wrapText="1"/>
    </xf>
    <xf numFmtId="0" fontId="1" fillId="0" borderId="10" xfId="0" applyFont="1" applyBorder="1"/>
    <xf numFmtId="0" fontId="10" fillId="5" borderId="11" xfId="0" applyFont="1" applyFill="1" applyBorder="1"/>
    <xf numFmtId="0" fontId="1" fillId="3" borderId="1" xfId="0" applyFont="1" applyFill="1" applyBorder="1"/>
    <xf numFmtId="0" fontId="1" fillId="7" borderId="1" xfId="0" applyFont="1" applyFill="1" applyBorder="1"/>
    <xf numFmtId="0" fontId="1" fillId="3" borderId="7" xfId="0" applyFont="1" applyFill="1" applyBorder="1"/>
    <xf numFmtId="0" fontId="1" fillId="7" borderId="7" xfId="0" applyFont="1" applyFill="1" applyBorder="1" applyAlignment="1">
      <alignment horizontal="left"/>
    </xf>
    <xf numFmtId="0" fontId="1" fillId="3" borderId="4" xfId="0" applyFont="1" applyFill="1" applyBorder="1"/>
    <xf numFmtId="0" fontId="1" fillId="7" borderId="4" xfId="0" applyFont="1" applyFill="1" applyBorder="1" applyAlignment="1">
      <alignment horizontal="left"/>
    </xf>
    <xf numFmtId="0" fontId="2" fillId="3" borderId="1" xfId="0" applyFont="1" applyFill="1" applyBorder="1" applyAlignment="1">
      <alignment horizontal="center"/>
    </xf>
    <xf numFmtId="0" fontId="1" fillId="0" borderId="10" xfId="0" applyFont="1" applyBorder="1" applyAlignment="1">
      <alignment horizontal="center"/>
    </xf>
    <xf numFmtId="0" fontId="1" fillId="0" borderId="13" xfId="0" applyFont="1" applyBorder="1" applyAlignment="1">
      <alignment horizontal="center" wrapText="1"/>
    </xf>
    <xf numFmtId="0" fontId="1" fillId="0" borderId="0" xfId="0" applyFont="1" applyAlignment="1">
      <alignment vertical="top" wrapText="1"/>
    </xf>
  </cellXfs>
  <cellStyles count="1">
    <cellStyle name="Normal" xfId="0" builtinId="0"/>
  </cellStyles>
  <dxfs count="2">
    <dxf>
      <fill>
        <patternFill patternType="solid">
          <fgColor rgb="FFD9EAD3"/>
          <bgColor rgb="FFD9EAD3"/>
        </patternFill>
      </fill>
    </dxf>
    <dxf>
      <font>
        <color rgb="FFC53929"/>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161925</xdr:colOff>
      <xdr:row>0</xdr:row>
      <xdr:rowOff>104775</xdr:rowOff>
    </xdr:from>
    <xdr:ext cx="1857375" cy="342900"/>
    <xdr:pic>
      <xdr:nvPicPr>
        <xdr:cNvPr id="2" name="image2.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152400</xdr:colOff>
      <xdr:row>0</xdr:row>
      <xdr:rowOff>95250</xdr:rowOff>
    </xdr:from>
    <xdr:ext cx="1857375" cy="342900"/>
    <xdr:pic>
      <xdr:nvPicPr>
        <xdr:cNvPr id="2" name="image2.png" title="Image">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12</xdr:row>
      <xdr:rowOff>66675</xdr:rowOff>
    </xdr:from>
    <xdr:ext cx="7543800" cy="5362575"/>
    <xdr:pic>
      <xdr:nvPicPr>
        <xdr:cNvPr id="2" name="image1.png" title="Imag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12</xdr:row>
      <xdr:rowOff>66675</xdr:rowOff>
    </xdr:from>
    <xdr:ext cx="7543800" cy="5362575"/>
    <xdr:pic>
      <xdr:nvPicPr>
        <xdr:cNvPr id="2" name="image1.png" title="Imag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persons/person.xml><?xml version="1.0" encoding="utf-8"?>
<personList xmlns="http://schemas.microsoft.com/office/spreadsheetml/2018/threadedcomments" xmlns:x="http://schemas.openxmlformats.org/spreadsheetml/2006/main">
  <person displayName="Rupa Ved" id="{F6725009-6394-4514-9F36-D8E133E2621A}" userId="" providerId="google-sheets"/>
  <person displayName="Jon Mohle" id="{38E83BDF-F50E-418B-9059-1B433D53C226}" userId="" providerId="google-sheets"/>
  <person displayName="jmohle@clarkpacific.com" id="{C3B2353B-0F99-5B44-A844-42C40FBC9C4A}" userId="jmohle@clarkpacific.com" providerId="PeoplePicker"/>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1" dT="2025-12-01T15:29:02.00" personId="{38E83BDF-F50E-418B-9059-1B433D53C226}" id="{A9B6D59B-836E-43F4-8564-EA6D064512D9}">
    <text>Values Need update, just testing logic</text>
  </threadedComment>
</ThreadedComments>
</file>

<file path=xl/threadedComments/threadedComment2.xml><?xml version="1.0" encoding="utf-8"?>
<ThreadedComments xmlns="http://schemas.microsoft.com/office/spreadsheetml/2018/threadedcomments" xmlns:x="http://schemas.openxmlformats.org/spreadsheetml/2006/main">
  <threadedComment ref="J15" dT="2026-01-30T21:15:27.00" personId="{F6725009-6394-4514-9F36-D8E133E2621A}" id="{DD1123FD-BBF6-40C9-AB9A-067DC67AFA04}" done="1">
    <text>doesn't hurt to have - can you create a 'read me' tab with instructions?</text>
  </threadedComment>
  <threadedComment ref="J15" dT="2026-03-11T16:54:07.00" personId="{F6725009-6394-4514-9F36-D8E133E2621A}" id="{6128D138-7ED5-4BD3-8257-722625C27899}" parentId="{DD1123FD-BBF6-40C9-AB9A-067DC67AFA04}">
    <text>@jmohle@clarkpacific.com</text>
    <mentions>
      <mention mentionpersonId="{C3B2353B-0F99-5B44-A844-42C40FBC9C4A}" mentionId="{B44D4A7F-4B61-4593-875A-6DF33B43FA43}" startIndex="0" length="24"/>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1015"/>
  <sheetViews>
    <sheetView tabSelected="1" workbookViewId="0"/>
  </sheetViews>
  <sheetFormatPr baseColWidth="10" defaultColWidth="12.6640625" defaultRowHeight="15.75" customHeight="1" x14ac:dyDescent="0.15"/>
  <cols>
    <col min="1" max="1" width="17.33203125" customWidth="1"/>
    <col min="2" max="2" width="20" customWidth="1"/>
    <col min="8" max="8" width="19" customWidth="1"/>
  </cols>
  <sheetData>
    <row r="1" spans="1:26" ht="13" x14ac:dyDescent="0.15">
      <c r="A1" s="1"/>
      <c r="B1" s="1"/>
      <c r="C1" s="1"/>
      <c r="D1" s="1"/>
      <c r="E1" s="1"/>
      <c r="F1" s="1"/>
      <c r="G1" s="1"/>
      <c r="H1" s="1"/>
      <c r="I1" s="1"/>
      <c r="J1" s="1"/>
      <c r="K1" s="1"/>
      <c r="L1" s="1"/>
      <c r="M1" s="1"/>
      <c r="N1" s="1"/>
      <c r="O1" s="1"/>
      <c r="P1" s="1"/>
      <c r="Q1" s="1"/>
      <c r="R1" s="1"/>
      <c r="S1" s="1"/>
      <c r="T1" s="1"/>
      <c r="U1" s="1"/>
      <c r="V1" s="1"/>
      <c r="W1" s="1"/>
      <c r="X1" s="1"/>
      <c r="Y1" s="1"/>
      <c r="Z1" s="1"/>
    </row>
    <row r="2" spans="1:26" ht="13" x14ac:dyDescent="0.15">
      <c r="A2" s="1"/>
      <c r="B2" s="1"/>
      <c r="C2" s="1"/>
      <c r="D2" s="1"/>
      <c r="E2" s="1"/>
      <c r="F2" s="1"/>
      <c r="G2" s="1"/>
      <c r="H2" s="1"/>
      <c r="I2" s="1"/>
      <c r="J2" s="1"/>
      <c r="K2" s="1"/>
      <c r="L2" s="1"/>
      <c r="M2" s="1"/>
      <c r="N2" s="1"/>
      <c r="O2" s="1"/>
      <c r="P2" s="1"/>
      <c r="Q2" s="1"/>
      <c r="R2" s="1"/>
      <c r="S2" s="1"/>
      <c r="T2" s="1"/>
      <c r="U2" s="1"/>
      <c r="V2" s="1"/>
      <c r="W2" s="1"/>
      <c r="X2" s="1"/>
      <c r="Y2" s="1"/>
      <c r="Z2" s="1"/>
    </row>
    <row r="3" spans="1:26" ht="40" customHeight="1" x14ac:dyDescent="0.15">
      <c r="A3" s="1"/>
      <c r="B3" s="1"/>
      <c r="C3" s="1"/>
      <c r="D3" s="1"/>
      <c r="E3" s="2"/>
      <c r="F3" s="1"/>
      <c r="G3" s="1"/>
      <c r="H3" s="1"/>
      <c r="I3" s="1"/>
      <c r="J3" s="1"/>
      <c r="K3" s="1"/>
      <c r="L3" s="1"/>
      <c r="M3" s="1"/>
      <c r="N3" s="1"/>
      <c r="O3" s="1"/>
      <c r="P3" s="1"/>
      <c r="Q3" s="1"/>
      <c r="R3" s="1"/>
      <c r="S3" s="1"/>
      <c r="T3" s="1"/>
      <c r="U3" s="1"/>
      <c r="V3" s="1"/>
      <c r="W3" s="1"/>
      <c r="X3" s="1"/>
      <c r="Y3" s="1"/>
      <c r="Z3" s="1"/>
    </row>
    <row r="4" spans="1:26" ht="20" x14ac:dyDescent="0.2">
      <c r="A4" s="5" t="s">
        <v>2</v>
      </c>
      <c r="B4" s="1"/>
      <c r="C4" s="1"/>
      <c r="D4" s="1"/>
      <c r="E4" s="2"/>
      <c r="F4" s="1"/>
      <c r="G4" s="1"/>
      <c r="L4" s="1"/>
      <c r="M4" s="7"/>
      <c r="N4" s="7"/>
      <c r="O4" s="7"/>
      <c r="P4" s="7"/>
      <c r="Q4" s="1"/>
      <c r="R4" s="1"/>
      <c r="S4" s="1"/>
      <c r="T4" s="1"/>
      <c r="U4" s="1"/>
      <c r="V4" s="1"/>
      <c r="W4" s="1"/>
      <c r="X4" s="1"/>
      <c r="Y4" s="1"/>
      <c r="Z4" s="1"/>
    </row>
    <row r="5" spans="1:26" ht="13" x14ac:dyDescent="0.15">
      <c r="A5" t="s">
        <v>7</v>
      </c>
      <c r="B5" s="1"/>
      <c r="C5" s="1"/>
      <c r="D5" s="1"/>
      <c r="E5" s="2"/>
      <c r="F5" s="1"/>
      <c r="G5" s="1"/>
      <c r="L5" s="1"/>
      <c r="M5" s="7"/>
      <c r="N5" s="7"/>
      <c r="O5" s="7"/>
      <c r="Q5" s="1"/>
      <c r="R5" s="1"/>
      <c r="S5" s="1"/>
      <c r="T5" s="1"/>
      <c r="U5" s="1"/>
      <c r="V5" s="1"/>
      <c r="W5" s="1"/>
      <c r="X5" s="1"/>
      <c r="Y5" s="1"/>
      <c r="Z5" s="1"/>
    </row>
    <row r="6" spans="1:26" ht="13" x14ac:dyDescent="0.15">
      <c r="A6" s="71" t="s">
        <v>10</v>
      </c>
      <c r="B6" s="63"/>
      <c r="C6" s="63"/>
      <c r="D6" s="63"/>
      <c r="E6" s="63"/>
      <c r="F6" s="63"/>
      <c r="G6" s="63"/>
      <c r="H6" s="63"/>
      <c r="I6" s="63"/>
      <c r="J6" s="63"/>
      <c r="K6" s="63"/>
      <c r="L6" s="1"/>
      <c r="M6" s="7"/>
      <c r="N6" s="7"/>
      <c r="Q6" s="1"/>
      <c r="R6" s="1"/>
      <c r="S6" s="1"/>
      <c r="T6" s="1"/>
      <c r="U6" s="1"/>
      <c r="V6" s="1"/>
      <c r="W6" s="1"/>
      <c r="X6" s="1"/>
      <c r="Y6" s="1"/>
      <c r="Z6" s="1"/>
    </row>
    <row r="7" spans="1:26" ht="13" x14ac:dyDescent="0.15">
      <c r="A7" s="72" t="s">
        <v>13</v>
      </c>
      <c r="B7" s="63"/>
      <c r="C7" s="63"/>
      <c r="D7" s="63"/>
      <c r="E7" s="63"/>
      <c r="F7" s="63"/>
      <c r="G7" s="63"/>
      <c r="H7" s="63"/>
      <c r="I7" s="63"/>
      <c r="J7" s="63"/>
      <c r="K7" s="63"/>
      <c r="L7" s="1"/>
      <c r="M7" s="7"/>
      <c r="N7" s="7"/>
      <c r="O7" s="7"/>
      <c r="Q7" s="1"/>
      <c r="R7" s="1"/>
      <c r="S7" s="1"/>
      <c r="T7" s="1"/>
      <c r="U7" s="1"/>
      <c r="V7" s="1"/>
      <c r="W7" s="1"/>
      <c r="X7" s="1"/>
      <c r="Y7" s="1"/>
      <c r="Z7" s="1"/>
    </row>
    <row r="8" spans="1:26" ht="13" x14ac:dyDescent="0.15">
      <c r="A8" s="73" t="s">
        <v>15</v>
      </c>
      <c r="B8" s="63"/>
      <c r="C8" s="63"/>
      <c r="D8" s="63"/>
      <c r="E8" s="63"/>
      <c r="F8" s="63"/>
      <c r="G8" s="63"/>
      <c r="H8" s="63"/>
      <c r="I8" s="63"/>
      <c r="J8" s="63"/>
      <c r="K8" s="63"/>
      <c r="L8" s="1"/>
      <c r="M8" s="7"/>
      <c r="N8" s="7"/>
      <c r="O8" s="7"/>
      <c r="Q8" s="1"/>
      <c r="R8" s="1"/>
      <c r="S8" s="1"/>
      <c r="T8" s="1"/>
      <c r="U8" s="1"/>
      <c r="V8" s="1"/>
      <c r="W8" s="1"/>
      <c r="X8" s="1"/>
      <c r="Y8" s="1"/>
      <c r="Z8" s="1"/>
    </row>
    <row r="9" spans="1:26" ht="13" x14ac:dyDescent="0.15">
      <c r="A9" s="73" t="s">
        <v>18</v>
      </c>
      <c r="B9" s="63"/>
      <c r="C9" s="63"/>
      <c r="D9" s="63"/>
      <c r="E9" s="63"/>
      <c r="F9" s="63"/>
      <c r="G9" s="63"/>
      <c r="H9" s="63"/>
      <c r="I9" s="63"/>
      <c r="J9" s="63"/>
      <c r="K9" s="63"/>
      <c r="L9" s="1"/>
      <c r="M9" s="7"/>
      <c r="N9" s="7"/>
      <c r="O9" s="7"/>
      <c r="Q9" s="1"/>
      <c r="R9" s="1"/>
      <c r="S9" s="1"/>
      <c r="T9" s="1"/>
      <c r="U9" s="1"/>
      <c r="V9" s="1"/>
      <c r="W9" s="1"/>
      <c r="X9" s="1"/>
      <c r="Y9" s="1"/>
      <c r="Z9" s="1"/>
    </row>
    <row r="10" spans="1:26" ht="13" x14ac:dyDescent="0.15">
      <c r="A10" s="11"/>
      <c r="B10" s="1"/>
      <c r="C10" s="1"/>
      <c r="E10" s="1"/>
      <c r="F10" s="1"/>
      <c r="G10" s="1"/>
      <c r="L10" s="1"/>
      <c r="M10" s="7"/>
      <c r="N10" s="7"/>
      <c r="Q10" s="1"/>
      <c r="R10" s="1"/>
      <c r="S10" s="1"/>
      <c r="T10" s="1"/>
      <c r="U10" s="1"/>
      <c r="V10" s="1"/>
      <c r="W10" s="1"/>
      <c r="X10" s="1"/>
      <c r="Y10" s="1"/>
      <c r="Z10" s="1"/>
    </row>
    <row r="11" spans="1:26" ht="13" x14ac:dyDescent="0.15">
      <c r="A11" s="14" t="s">
        <v>21</v>
      </c>
      <c r="B11" s="1"/>
      <c r="C11" s="1"/>
      <c r="D11" s="1"/>
      <c r="E11" s="1"/>
      <c r="F11" s="1"/>
      <c r="G11" s="1"/>
      <c r="L11" s="1"/>
      <c r="M11" s="7"/>
      <c r="N11" s="7"/>
      <c r="Q11" s="1"/>
      <c r="R11" s="1"/>
      <c r="S11" s="1"/>
      <c r="T11" s="1"/>
      <c r="U11" s="1"/>
      <c r="V11" s="1"/>
      <c r="W11" s="1"/>
      <c r="X11" s="1"/>
      <c r="Y11" s="1"/>
      <c r="Z11" s="1"/>
    </row>
    <row r="12" spans="1:26" ht="13" x14ac:dyDescent="0.15">
      <c r="A12" s="16" t="s">
        <v>24</v>
      </c>
      <c r="B12" s="74" t="s">
        <v>26</v>
      </c>
      <c r="C12" s="75"/>
      <c r="D12" s="75"/>
      <c r="E12" s="75"/>
      <c r="F12" s="75"/>
      <c r="G12" s="75"/>
      <c r="H12" s="75"/>
      <c r="I12" s="75"/>
      <c r="J12" s="75"/>
      <c r="K12" s="76"/>
      <c r="L12" s="1"/>
      <c r="Q12" s="1"/>
      <c r="R12" s="1"/>
      <c r="S12" s="1"/>
      <c r="T12" s="1"/>
      <c r="U12" s="1"/>
      <c r="V12" s="1"/>
      <c r="W12" s="1"/>
      <c r="X12" s="1"/>
      <c r="Y12" s="1"/>
      <c r="Z12" s="1"/>
    </row>
    <row r="13" spans="1:26" ht="13" x14ac:dyDescent="0.15">
      <c r="A13" s="77" t="s">
        <v>28</v>
      </c>
      <c r="B13" s="68" t="s">
        <v>31</v>
      </c>
      <c r="C13" s="69"/>
      <c r="D13" s="69"/>
      <c r="E13" s="69"/>
      <c r="F13" s="69"/>
      <c r="G13" s="69"/>
      <c r="H13" s="69"/>
      <c r="I13" s="69"/>
      <c r="J13" s="69"/>
      <c r="K13" s="70"/>
      <c r="L13" s="1"/>
      <c r="M13" s="7"/>
      <c r="O13" s="21"/>
      <c r="Q13" s="1"/>
      <c r="R13" s="1"/>
      <c r="S13" s="1"/>
      <c r="T13" s="1"/>
      <c r="U13" s="1"/>
      <c r="V13" s="1"/>
      <c r="W13" s="1"/>
      <c r="X13" s="1"/>
      <c r="Y13" s="1"/>
      <c r="Z13" s="1"/>
    </row>
    <row r="14" spans="1:26" ht="13" x14ac:dyDescent="0.15">
      <c r="A14" s="78"/>
      <c r="B14" s="62" t="s">
        <v>33</v>
      </c>
      <c r="C14" s="63"/>
      <c r="D14" s="63"/>
      <c r="E14" s="63"/>
      <c r="F14" s="63"/>
      <c r="G14" s="63"/>
      <c r="H14" s="63"/>
      <c r="I14" s="63"/>
      <c r="J14" s="63"/>
      <c r="K14" s="64"/>
      <c r="L14" s="1"/>
      <c r="Q14" s="1"/>
      <c r="R14" s="1"/>
      <c r="S14" s="1"/>
      <c r="T14" s="1"/>
      <c r="U14" s="1"/>
      <c r="V14" s="1"/>
      <c r="W14" s="1"/>
      <c r="X14" s="1"/>
      <c r="Y14" s="1"/>
      <c r="Z14" s="1"/>
    </row>
    <row r="15" spans="1:26" ht="13" x14ac:dyDescent="0.15">
      <c r="A15" s="79"/>
      <c r="B15" s="65" t="s">
        <v>35</v>
      </c>
      <c r="C15" s="66"/>
      <c r="D15" s="66"/>
      <c r="E15" s="66"/>
      <c r="F15" s="66"/>
      <c r="G15" s="66"/>
      <c r="H15" s="66"/>
      <c r="I15" s="66"/>
      <c r="J15" s="66"/>
      <c r="K15" s="67"/>
      <c r="L15" s="1"/>
      <c r="M15" s="1"/>
      <c r="N15" s="1"/>
      <c r="O15" s="1"/>
      <c r="P15" s="1"/>
      <c r="Q15" s="1"/>
      <c r="R15" s="1"/>
      <c r="S15" s="1"/>
      <c r="T15" s="1"/>
      <c r="U15" s="1"/>
      <c r="V15" s="1"/>
      <c r="W15" s="1"/>
      <c r="X15" s="1"/>
      <c r="Y15" s="1"/>
      <c r="Z15" s="1"/>
    </row>
    <row r="16" spans="1:26" ht="13" x14ac:dyDescent="0.15">
      <c r="A16" s="77" t="s">
        <v>40</v>
      </c>
      <c r="B16" s="68" t="s">
        <v>41</v>
      </c>
      <c r="C16" s="69"/>
      <c r="D16" s="69"/>
      <c r="E16" s="69"/>
      <c r="F16" s="69"/>
      <c r="G16" s="69"/>
      <c r="H16" s="69"/>
      <c r="I16" s="69"/>
      <c r="J16" s="69"/>
      <c r="K16" s="70"/>
      <c r="L16" s="1"/>
      <c r="M16" s="1"/>
      <c r="N16" s="1"/>
      <c r="O16" s="1"/>
      <c r="P16" s="1"/>
      <c r="Q16" s="1"/>
      <c r="R16" s="1"/>
      <c r="S16" s="1"/>
      <c r="T16" s="1"/>
      <c r="U16" s="1"/>
      <c r="V16" s="1"/>
      <c r="W16" s="1"/>
      <c r="X16" s="1"/>
      <c r="Y16" s="1"/>
      <c r="Z16" s="1"/>
    </row>
    <row r="17" spans="1:26" ht="13" x14ac:dyDescent="0.15">
      <c r="A17" s="78"/>
      <c r="B17" s="62" t="s">
        <v>42</v>
      </c>
      <c r="C17" s="63"/>
      <c r="D17" s="63"/>
      <c r="E17" s="63"/>
      <c r="F17" s="63"/>
      <c r="G17" s="63"/>
      <c r="H17" s="63"/>
      <c r="I17" s="63"/>
      <c r="J17" s="63"/>
      <c r="K17" s="64"/>
      <c r="L17" s="1"/>
      <c r="M17" s="1"/>
      <c r="N17" s="1"/>
      <c r="O17" s="1"/>
      <c r="P17" s="1"/>
      <c r="Q17" s="1"/>
      <c r="R17" s="1"/>
      <c r="S17" s="1"/>
      <c r="T17" s="1"/>
      <c r="U17" s="1"/>
      <c r="V17" s="1"/>
      <c r="W17" s="1"/>
      <c r="X17" s="1"/>
      <c r="Y17" s="1"/>
      <c r="Z17" s="1"/>
    </row>
    <row r="18" spans="1:26" ht="13" x14ac:dyDescent="0.15">
      <c r="A18" s="78"/>
      <c r="B18" s="62" t="s">
        <v>43</v>
      </c>
      <c r="C18" s="63"/>
      <c r="D18" s="63"/>
      <c r="E18" s="63"/>
      <c r="F18" s="63"/>
      <c r="G18" s="63"/>
      <c r="H18" s="63"/>
      <c r="I18" s="63"/>
      <c r="J18" s="63"/>
      <c r="K18" s="64"/>
      <c r="L18" s="1"/>
      <c r="M18" s="1"/>
      <c r="N18" s="1"/>
      <c r="O18" s="1"/>
      <c r="P18" s="1"/>
      <c r="Q18" s="1"/>
      <c r="R18" s="1"/>
      <c r="S18" s="1"/>
      <c r="T18" s="1"/>
      <c r="U18" s="1"/>
      <c r="V18" s="1"/>
      <c r="W18" s="1"/>
      <c r="X18" s="1"/>
      <c r="Y18" s="1"/>
      <c r="Z18" s="1"/>
    </row>
    <row r="19" spans="1:26" ht="13" x14ac:dyDescent="0.15">
      <c r="A19" s="78"/>
      <c r="B19" s="62" t="s">
        <v>44</v>
      </c>
      <c r="C19" s="63"/>
      <c r="D19" s="63"/>
      <c r="E19" s="63"/>
      <c r="F19" s="63"/>
      <c r="G19" s="63"/>
      <c r="H19" s="63"/>
      <c r="I19" s="63"/>
      <c r="J19" s="63"/>
      <c r="K19" s="64"/>
      <c r="L19" s="1"/>
      <c r="M19" s="1"/>
      <c r="N19" s="1"/>
      <c r="O19" s="1"/>
      <c r="P19" s="1"/>
      <c r="Q19" s="1"/>
      <c r="R19" s="1"/>
      <c r="S19" s="1"/>
      <c r="T19" s="1"/>
      <c r="U19" s="1"/>
      <c r="V19" s="1"/>
      <c r="W19" s="1"/>
      <c r="X19" s="1"/>
      <c r="Y19" s="1"/>
      <c r="Z19" s="1"/>
    </row>
    <row r="20" spans="1:26" ht="13" x14ac:dyDescent="0.15">
      <c r="A20" s="78"/>
      <c r="B20" s="62" t="s">
        <v>45</v>
      </c>
      <c r="C20" s="63"/>
      <c r="D20" s="63"/>
      <c r="E20" s="63"/>
      <c r="F20" s="63"/>
      <c r="G20" s="63"/>
      <c r="H20" s="63"/>
      <c r="I20" s="63"/>
      <c r="J20" s="63"/>
      <c r="K20" s="64"/>
      <c r="L20" s="1"/>
      <c r="M20" s="1"/>
      <c r="N20" s="1"/>
      <c r="O20" s="1"/>
      <c r="P20" s="1"/>
      <c r="Q20" s="1"/>
      <c r="R20" s="1"/>
      <c r="S20" s="1"/>
      <c r="T20" s="1"/>
      <c r="U20" s="1"/>
      <c r="V20" s="1"/>
      <c r="W20" s="1"/>
      <c r="X20" s="1"/>
      <c r="Y20" s="1"/>
      <c r="Z20" s="1"/>
    </row>
    <row r="21" spans="1:26" ht="13" x14ac:dyDescent="0.15">
      <c r="A21" s="78"/>
      <c r="B21" s="62" t="s">
        <v>47</v>
      </c>
      <c r="C21" s="63"/>
      <c r="D21" s="63"/>
      <c r="E21" s="63"/>
      <c r="F21" s="63"/>
      <c r="G21" s="63"/>
      <c r="H21" s="63"/>
      <c r="I21" s="63"/>
      <c r="J21" s="63"/>
      <c r="K21" s="64"/>
      <c r="L21" s="1"/>
      <c r="M21" s="1"/>
      <c r="N21" s="1"/>
      <c r="O21" s="1"/>
      <c r="P21" s="1"/>
      <c r="Q21" s="1"/>
      <c r="R21" s="1"/>
      <c r="S21" s="1"/>
      <c r="T21" s="1"/>
      <c r="U21" s="1"/>
      <c r="V21" s="1"/>
      <c r="W21" s="1"/>
      <c r="X21" s="1"/>
      <c r="Y21" s="1"/>
      <c r="Z21" s="1"/>
    </row>
    <row r="22" spans="1:26" ht="13" x14ac:dyDescent="0.15">
      <c r="A22" s="79"/>
      <c r="B22" s="65" t="s">
        <v>48</v>
      </c>
      <c r="C22" s="66"/>
      <c r="D22" s="66"/>
      <c r="E22" s="66"/>
      <c r="F22" s="66"/>
      <c r="G22" s="66"/>
      <c r="H22" s="66"/>
      <c r="I22" s="66"/>
      <c r="J22" s="66"/>
      <c r="K22" s="67"/>
      <c r="L22" s="1"/>
      <c r="M22" s="1"/>
      <c r="N22" s="1"/>
      <c r="O22" s="1"/>
      <c r="P22" s="1"/>
      <c r="Q22" s="1"/>
      <c r="R22" s="1"/>
      <c r="S22" s="1"/>
      <c r="T22" s="1"/>
      <c r="U22" s="1"/>
      <c r="V22" s="1"/>
      <c r="W22" s="1"/>
      <c r="X22" s="1"/>
      <c r="Y22" s="1"/>
      <c r="Z22" s="1"/>
    </row>
    <row r="23" spans="1:26" ht="42" x14ac:dyDescent="0.15">
      <c r="A23" s="31" t="s">
        <v>25</v>
      </c>
      <c r="B23" s="74" t="s">
        <v>49</v>
      </c>
      <c r="C23" s="75"/>
      <c r="D23" s="75"/>
      <c r="E23" s="75"/>
      <c r="F23" s="75"/>
      <c r="G23" s="75"/>
      <c r="H23" s="75"/>
      <c r="I23" s="75"/>
      <c r="J23" s="75"/>
      <c r="K23" s="76"/>
      <c r="L23" s="1"/>
      <c r="M23" s="1"/>
      <c r="N23" s="1"/>
      <c r="O23" s="1"/>
      <c r="P23" s="1"/>
      <c r="Q23" s="1"/>
      <c r="R23" s="1"/>
      <c r="S23" s="1"/>
      <c r="T23" s="1"/>
      <c r="U23" s="1"/>
      <c r="V23" s="1"/>
      <c r="W23" s="1"/>
      <c r="X23" s="1"/>
      <c r="Y23" s="1"/>
      <c r="Z23" s="1"/>
    </row>
    <row r="24" spans="1:26" ht="13" x14ac:dyDescent="0.15">
      <c r="A24" s="1"/>
      <c r="B24" s="2"/>
      <c r="C24" s="1"/>
      <c r="D24" s="1"/>
      <c r="E24" s="1"/>
      <c r="F24" s="1"/>
      <c r="G24" s="1"/>
      <c r="L24" s="1"/>
      <c r="M24" s="1"/>
      <c r="N24" s="1"/>
      <c r="O24" s="1"/>
      <c r="P24" s="1"/>
      <c r="Q24" s="1"/>
      <c r="R24" s="1"/>
      <c r="S24" s="1"/>
      <c r="T24" s="1"/>
      <c r="U24" s="1"/>
      <c r="V24" s="1"/>
      <c r="W24" s="1"/>
      <c r="X24" s="1"/>
      <c r="Y24" s="1"/>
      <c r="Z24" s="1"/>
    </row>
    <row r="25" spans="1:26" ht="13" x14ac:dyDescent="0.15">
      <c r="A25" s="14" t="s">
        <v>50</v>
      </c>
      <c r="B25" s="1"/>
      <c r="C25" s="1"/>
      <c r="D25" s="1"/>
      <c r="E25" s="1"/>
      <c r="F25" s="1"/>
      <c r="G25" s="1"/>
      <c r="L25" s="1"/>
      <c r="M25" s="1"/>
      <c r="N25" s="1"/>
      <c r="O25" s="1"/>
      <c r="P25" s="1"/>
      <c r="Q25" s="1"/>
      <c r="R25" s="1"/>
      <c r="S25" s="1"/>
      <c r="T25" s="1"/>
      <c r="U25" s="1"/>
      <c r="V25" s="1"/>
      <c r="W25" s="1"/>
      <c r="X25" s="1"/>
      <c r="Y25" s="1"/>
      <c r="Z25" s="1"/>
    </row>
    <row r="26" spans="1:26" ht="13" x14ac:dyDescent="0.15">
      <c r="A26" s="34" t="s">
        <v>51</v>
      </c>
      <c r="B26" s="34" t="s">
        <v>52</v>
      </c>
      <c r="C26" s="1"/>
      <c r="D26" s="1"/>
      <c r="E26" s="1"/>
      <c r="F26" s="1"/>
      <c r="G26" s="1"/>
      <c r="H26" s="1"/>
      <c r="I26" s="1"/>
      <c r="J26" s="1"/>
      <c r="K26" s="1"/>
      <c r="L26" s="1"/>
      <c r="M26" s="1"/>
      <c r="N26" s="1"/>
      <c r="O26" s="1"/>
      <c r="P26" s="1"/>
      <c r="Q26" s="1"/>
      <c r="R26" s="1"/>
      <c r="S26" s="1"/>
      <c r="T26" s="1"/>
      <c r="U26" s="1"/>
      <c r="V26" s="1"/>
      <c r="W26" s="1"/>
      <c r="X26" s="1"/>
      <c r="Y26" s="1"/>
      <c r="Z26" s="1"/>
    </row>
    <row r="27" spans="1:26" ht="13" x14ac:dyDescent="0.15">
      <c r="A27" s="36" t="s">
        <v>54</v>
      </c>
      <c r="B27" s="36" t="s">
        <v>55</v>
      </c>
      <c r="C27" s="1"/>
      <c r="D27" s="1"/>
      <c r="E27" s="1"/>
      <c r="F27" s="1"/>
      <c r="G27" s="1"/>
      <c r="H27" s="1"/>
      <c r="I27" s="1"/>
      <c r="J27" s="1"/>
      <c r="K27" s="1"/>
      <c r="L27" s="1"/>
      <c r="M27" s="1"/>
      <c r="N27" s="1"/>
      <c r="O27" s="1"/>
      <c r="P27" s="1"/>
      <c r="Q27" s="1"/>
      <c r="R27" s="1"/>
      <c r="S27" s="1"/>
      <c r="T27" s="1"/>
      <c r="U27" s="1"/>
      <c r="V27" s="1"/>
      <c r="W27" s="1"/>
      <c r="X27" s="1"/>
      <c r="Y27" s="1"/>
      <c r="Z27" s="1"/>
    </row>
    <row r="28" spans="1:26" ht="13" x14ac:dyDescent="0.15">
      <c r="A28" s="38" t="s">
        <v>56</v>
      </c>
      <c r="B28" s="38" t="s">
        <v>57</v>
      </c>
      <c r="C28" s="1"/>
      <c r="D28" s="1"/>
      <c r="E28" s="1"/>
      <c r="F28" s="1"/>
      <c r="G28" s="1"/>
      <c r="H28" s="1"/>
      <c r="I28" s="1"/>
      <c r="J28" s="1"/>
      <c r="K28" s="1"/>
      <c r="L28" s="1"/>
      <c r="M28" s="1"/>
      <c r="N28" s="1"/>
      <c r="O28" s="1"/>
      <c r="P28" s="1"/>
      <c r="Q28" s="1"/>
      <c r="R28" s="1"/>
      <c r="S28" s="1"/>
      <c r="T28" s="1"/>
      <c r="U28" s="1"/>
      <c r="V28" s="1"/>
      <c r="W28" s="1"/>
      <c r="X28" s="1"/>
      <c r="Y28" s="1"/>
      <c r="Z28" s="1"/>
    </row>
    <row r="29" spans="1:26" ht="13" x14ac:dyDescent="0.15">
      <c r="C29" s="1"/>
      <c r="D29" s="1"/>
      <c r="E29" s="1"/>
      <c r="F29" s="1"/>
      <c r="G29" s="1"/>
      <c r="H29" s="1"/>
      <c r="I29" s="1"/>
      <c r="J29" s="1"/>
      <c r="K29" s="1"/>
      <c r="L29" s="1"/>
      <c r="M29" s="1"/>
      <c r="N29" s="1"/>
      <c r="O29" s="1"/>
      <c r="P29" s="1"/>
      <c r="Q29" s="1"/>
      <c r="R29" s="1"/>
      <c r="S29" s="1"/>
      <c r="T29" s="1"/>
      <c r="U29" s="1"/>
      <c r="V29" s="1"/>
      <c r="W29" s="1"/>
      <c r="X29" s="1"/>
      <c r="Y29" s="1"/>
      <c r="Z29" s="1"/>
    </row>
    <row r="30" spans="1:26" ht="13" x14ac:dyDescent="0.15">
      <c r="C30" s="1"/>
      <c r="D30" s="1"/>
      <c r="E30" s="1"/>
      <c r="F30" s="1"/>
      <c r="G30" s="1"/>
      <c r="H30" s="1"/>
      <c r="I30" s="1"/>
      <c r="J30" s="1"/>
      <c r="K30" s="1"/>
      <c r="L30" s="1"/>
      <c r="M30" s="1"/>
      <c r="N30" s="1"/>
      <c r="O30" s="1"/>
      <c r="P30" s="1"/>
      <c r="Q30" s="1"/>
      <c r="R30" s="1"/>
      <c r="S30" s="1"/>
      <c r="T30" s="1"/>
      <c r="U30" s="1"/>
      <c r="V30" s="1"/>
      <c r="W30" s="1"/>
      <c r="X30" s="1"/>
      <c r="Y30" s="1"/>
      <c r="Z30" s="1"/>
    </row>
    <row r="31" spans="1:26" ht="13" x14ac:dyDescent="0.15">
      <c r="A31" s="14" t="s">
        <v>58</v>
      </c>
      <c r="B31" s="1"/>
      <c r="C31" s="1"/>
      <c r="D31" s="1"/>
      <c r="E31" s="1"/>
      <c r="F31" s="1"/>
      <c r="G31" s="1"/>
      <c r="H31" s="1"/>
      <c r="I31" s="1"/>
      <c r="J31" s="1"/>
      <c r="K31" s="1"/>
      <c r="L31" s="1"/>
      <c r="M31" s="1"/>
      <c r="N31" s="1"/>
      <c r="O31" s="1"/>
      <c r="P31" s="1"/>
      <c r="Q31" s="1"/>
      <c r="R31" s="1"/>
      <c r="S31" s="1"/>
      <c r="T31" s="1"/>
      <c r="U31" s="1"/>
      <c r="V31" s="1"/>
      <c r="W31" s="1"/>
      <c r="X31" s="1"/>
      <c r="Y31" s="1"/>
      <c r="Z31" s="1"/>
    </row>
    <row r="32" spans="1:26" ht="33.75" customHeight="1" x14ac:dyDescent="0.15">
      <c r="A32" s="40" t="s">
        <v>59</v>
      </c>
      <c r="B32" s="80" t="s">
        <v>60</v>
      </c>
      <c r="C32" s="75"/>
      <c r="D32" s="75"/>
      <c r="E32" s="75"/>
      <c r="F32" s="75"/>
      <c r="G32" s="75"/>
      <c r="H32" s="75"/>
      <c r="I32" s="75"/>
      <c r="J32" s="75"/>
      <c r="K32" s="76"/>
      <c r="L32" s="1"/>
      <c r="M32" s="1"/>
      <c r="N32" s="1"/>
      <c r="O32" s="1"/>
      <c r="P32" s="1"/>
      <c r="Q32" s="1"/>
      <c r="R32" s="1"/>
      <c r="S32" s="1"/>
      <c r="T32" s="1"/>
      <c r="U32" s="1"/>
      <c r="V32" s="1"/>
      <c r="W32" s="1"/>
      <c r="X32" s="1"/>
      <c r="Y32" s="1"/>
      <c r="Z32" s="1"/>
    </row>
    <row r="33" spans="1:26" ht="42" x14ac:dyDescent="0.15">
      <c r="A33" s="40" t="s">
        <v>64</v>
      </c>
      <c r="B33" s="80" t="s">
        <v>65</v>
      </c>
      <c r="C33" s="75"/>
      <c r="D33" s="75"/>
      <c r="E33" s="75"/>
      <c r="F33" s="75"/>
      <c r="G33" s="75"/>
      <c r="H33" s="75"/>
      <c r="I33" s="75"/>
      <c r="J33" s="75"/>
      <c r="K33" s="76"/>
      <c r="L33" s="1"/>
      <c r="M33" s="1"/>
      <c r="N33" s="1"/>
      <c r="O33" s="1"/>
      <c r="P33" s="1"/>
      <c r="Q33" s="1"/>
      <c r="R33" s="1"/>
      <c r="S33" s="1"/>
      <c r="T33" s="1"/>
      <c r="U33" s="1"/>
      <c r="V33" s="1"/>
      <c r="W33" s="1"/>
      <c r="X33" s="1"/>
      <c r="Y33" s="1"/>
      <c r="Z33" s="1"/>
    </row>
    <row r="34" spans="1:26" ht="14" x14ac:dyDescent="0.15">
      <c r="A34" s="40" t="s">
        <v>68</v>
      </c>
      <c r="B34" s="80" t="s">
        <v>69</v>
      </c>
      <c r="C34" s="75"/>
      <c r="D34" s="75"/>
      <c r="E34" s="75"/>
      <c r="F34" s="75"/>
      <c r="G34" s="75"/>
      <c r="H34" s="75"/>
      <c r="I34" s="75"/>
      <c r="J34" s="75"/>
      <c r="K34" s="76"/>
      <c r="L34" s="1"/>
      <c r="M34" s="1"/>
      <c r="N34" s="1"/>
      <c r="O34" s="1"/>
      <c r="P34" s="1"/>
      <c r="Q34" s="1"/>
      <c r="R34" s="1"/>
      <c r="S34" s="1"/>
      <c r="T34" s="1"/>
      <c r="U34" s="1"/>
      <c r="V34" s="1"/>
      <c r="W34" s="1"/>
      <c r="X34" s="1"/>
      <c r="Y34" s="1"/>
      <c r="Z34" s="1"/>
    </row>
    <row r="35" spans="1:26" ht="14" x14ac:dyDescent="0.15">
      <c r="A35" s="40" t="s">
        <v>71</v>
      </c>
      <c r="B35" s="80" t="s">
        <v>72</v>
      </c>
      <c r="C35" s="75"/>
      <c r="D35" s="75"/>
      <c r="E35" s="75"/>
      <c r="F35" s="75"/>
      <c r="G35" s="75"/>
      <c r="H35" s="75"/>
      <c r="I35" s="75"/>
      <c r="J35" s="75"/>
      <c r="K35" s="76"/>
      <c r="L35" s="1"/>
      <c r="M35" s="1"/>
      <c r="N35" s="1"/>
      <c r="O35" s="1"/>
      <c r="P35" s="1"/>
      <c r="Q35" s="1"/>
      <c r="R35" s="1"/>
      <c r="S35" s="1"/>
      <c r="T35" s="1"/>
      <c r="U35" s="1"/>
      <c r="V35" s="1"/>
      <c r="W35" s="1"/>
      <c r="X35" s="1"/>
      <c r="Y35" s="1"/>
      <c r="Z35" s="1"/>
    </row>
    <row r="36" spans="1:26" ht="14" x14ac:dyDescent="0.15">
      <c r="A36" s="40" t="s">
        <v>74</v>
      </c>
      <c r="B36" s="80" t="s">
        <v>75</v>
      </c>
      <c r="C36" s="75"/>
      <c r="D36" s="75"/>
      <c r="E36" s="75"/>
      <c r="F36" s="75"/>
      <c r="G36" s="75"/>
      <c r="H36" s="75"/>
      <c r="I36" s="75"/>
      <c r="J36" s="75"/>
      <c r="K36" s="76"/>
      <c r="L36" s="1"/>
      <c r="M36" s="1"/>
      <c r="N36" s="1"/>
      <c r="O36" s="1"/>
      <c r="P36" s="1"/>
      <c r="Q36" s="1"/>
      <c r="R36" s="1"/>
      <c r="S36" s="1"/>
      <c r="T36" s="1"/>
      <c r="U36" s="1"/>
      <c r="V36" s="1"/>
      <c r="W36" s="1"/>
      <c r="X36" s="1"/>
      <c r="Y36" s="1"/>
      <c r="Z36" s="1"/>
    </row>
    <row r="37" spans="1:26" ht="28" x14ac:dyDescent="0.15">
      <c r="A37" s="43" t="s">
        <v>77</v>
      </c>
      <c r="B37" s="81" t="s">
        <v>79</v>
      </c>
      <c r="C37" s="75"/>
      <c r="D37" s="75"/>
      <c r="E37" s="75"/>
      <c r="F37" s="75"/>
      <c r="G37" s="75"/>
      <c r="H37" s="75"/>
      <c r="I37" s="75"/>
      <c r="J37" s="75"/>
      <c r="K37" s="76"/>
      <c r="L37" s="1"/>
      <c r="M37" s="1"/>
      <c r="N37" s="1"/>
      <c r="O37" s="1"/>
      <c r="P37" s="1"/>
      <c r="Q37" s="1"/>
      <c r="R37" s="1"/>
      <c r="S37" s="1"/>
      <c r="T37" s="1"/>
      <c r="U37" s="1"/>
      <c r="V37" s="1"/>
      <c r="W37" s="1"/>
      <c r="X37" s="1"/>
      <c r="Y37" s="1"/>
      <c r="Z37" s="1"/>
    </row>
    <row r="38" spans="1:26" ht="14" x14ac:dyDescent="0.15">
      <c r="A38" s="43" t="s">
        <v>30</v>
      </c>
      <c r="B38" s="81" t="s">
        <v>82</v>
      </c>
      <c r="C38" s="75"/>
      <c r="D38" s="75"/>
      <c r="E38" s="75"/>
      <c r="F38" s="75"/>
      <c r="G38" s="75"/>
      <c r="H38" s="75"/>
      <c r="I38" s="75"/>
      <c r="J38" s="75"/>
      <c r="K38" s="76"/>
      <c r="L38" s="1"/>
      <c r="M38" s="1"/>
      <c r="N38" s="1"/>
      <c r="O38" s="1"/>
      <c r="P38" s="1"/>
      <c r="Q38" s="1"/>
      <c r="R38" s="1"/>
      <c r="S38" s="1"/>
      <c r="T38" s="1"/>
      <c r="U38" s="1"/>
      <c r="V38" s="1"/>
      <c r="W38" s="1"/>
      <c r="X38" s="1"/>
      <c r="Y38" s="1"/>
      <c r="Z38" s="1"/>
    </row>
    <row r="39" spans="1:26" ht="14" x14ac:dyDescent="0.15">
      <c r="A39" s="43" t="s">
        <v>83</v>
      </c>
      <c r="B39" s="81" t="s">
        <v>84</v>
      </c>
      <c r="C39" s="75"/>
      <c r="D39" s="75"/>
      <c r="E39" s="75"/>
      <c r="F39" s="75"/>
      <c r="G39" s="75"/>
      <c r="H39" s="75"/>
      <c r="I39" s="75"/>
      <c r="J39" s="75"/>
      <c r="K39" s="76"/>
      <c r="L39" s="1"/>
      <c r="M39" s="1"/>
      <c r="N39" s="1"/>
      <c r="O39" s="1"/>
      <c r="P39" s="1"/>
      <c r="Q39" s="1"/>
      <c r="R39" s="1"/>
      <c r="S39" s="1"/>
      <c r="T39" s="1"/>
      <c r="U39" s="1"/>
      <c r="V39" s="1"/>
      <c r="W39" s="1"/>
      <c r="X39" s="1"/>
      <c r="Y39" s="1"/>
      <c r="Z39" s="1"/>
    </row>
    <row r="40" spans="1:26" ht="28" x14ac:dyDescent="0.15">
      <c r="A40" s="43" t="s">
        <v>22</v>
      </c>
      <c r="B40" s="82" t="s">
        <v>87</v>
      </c>
      <c r="C40" s="75"/>
      <c r="D40" s="75"/>
      <c r="E40" s="75"/>
      <c r="F40" s="75"/>
      <c r="G40" s="75"/>
      <c r="H40" s="75"/>
      <c r="I40" s="75"/>
      <c r="J40" s="75"/>
      <c r="K40" s="76"/>
      <c r="L40" s="1"/>
      <c r="M40" s="1"/>
      <c r="N40" s="1"/>
      <c r="O40" s="1"/>
      <c r="P40" s="1"/>
      <c r="Q40" s="1"/>
      <c r="R40" s="1"/>
      <c r="S40" s="1"/>
      <c r="T40" s="1"/>
      <c r="U40" s="1"/>
      <c r="V40" s="1"/>
      <c r="W40" s="1"/>
      <c r="X40" s="1"/>
      <c r="Y40" s="1"/>
      <c r="Z40" s="1"/>
    </row>
    <row r="41" spans="1:26" ht="13" x14ac:dyDescent="0.1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 x14ac:dyDescent="0.15">
      <c r="A42" s="44" t="s">
        <v>90</v>
      </c>
      <c r="D42" s="1"/>
      <c r="E42" s="1"/>
      <c r="F42" s="1"/>
      <c r="G42" s="1"/>
      <c r="H42" s="1"/>
      <c r="I42" s="1"/>
      <c r="J42" s="1"/>
      <c r="K42" s="1"/>
      <c r="L42" s="1"/>
      <c r="M42" s="1"/>
      <c r="N42" s="1"/>
      <c r="O42" s="1"/>
      <c r="P42" s="1"/>
      <c r="Q42" s="1"/>
      <c r="R42" s="1"/>
      <c r="S42" s="1"/>
      <c r="T42" s="1"/>
      <c r="U42" s="1"/>
      <c r="V42" s="1"/>
      <c r="W42" s="1"/>
      <c r="X42" s="1"/>
      <c r="Y42" s="1"/>
      <c r="Z42" s="1"/>
    </row>
    <row r="43" spans="1:26" ht="13" x14ac:dyDescent="0.15">
      <c r="A43" s="1" t="s">
        <v>92</v>
      </c>
      <c r="B43" s="1"/>
      <c r="C43" s="1"/>
      <c r="D43" s="1"/>
      <c r="E43" s="1"/>
      <c r="F43" s="1"/>
      <c r="G43" s="1"/>
      <c r="H43" s="1"/>
      <c r="I43" s="1"/>
      <c r="J43" s="1"/>
      <c r="K43" s="1"/>
      <c r="L43" s="1"/>
      <c r="M43" s="1"/>
      <c r="N43" s="1"/>
      <c r="O43" s="1"/>
      <c r="P43" s="1"/>
      <c r="Q43" s="1"/>
      <c r="R43" s="1"/>
      <c r="S43" s="1"/>
      <c r="T43" s="1"/>
      <c r="U43" s="1"/>
      <c r="V43" s="1"/>
      <c r="W43" s="1"/>
      <c r="X43" s="1"/>
      <c r="Y43" s="1"/>
      <c r="Z43" s="1"/>
    </row>
    <row r="44" spans="1:26" ht="13" x14ac:dyDescent="0.15">
      <c r="A44" s="7" t="s">
        <v>94</v>
      </c>
      <c r="C44" s="1"/>
      <c r="D44" s="1"/>
      <c r="E44" s="1"/>
      <c r="F44" s="1"/>
      <c r="G44" s="1"/>
      <c r="H44" s="1"/>
      <c r="I44" s="1"/>
      <c r="J44" s="1"/>
      <c r="K44" s="1"/>
      <c r="L44" s="1"/>
      <c r="M44" s="1"/>
      <c r="N44" s="1"/>
      <c r="O44" s="1"/>
      <c r="P44" s="1"/>
      <c r="Q44" s="1"/>
      <c r="R44" s="1"/>
      <c r="S44" s="1"/>
      <c r="T44" s="1"/>
      <c r="U44" s="1"/>
      <c r="V44" s="1"/>
      <c r="W44" s="1"/>
      <c r="X44" s="1"/>
      <c r="Y44" s="1"/>
      <c r="Z44" s="1"/>
    </row>
    <row r="45" spans="1:26" ht="13" x14ac:dyDescent="0.15">
      <c r="C45" s="1"/>
      <c r="D45" s="1"/>
      <c r="E45" s="1"/>
      <c r="F45" s="1"/>
      <c r="G45" s="1"/>
      <c r="H45" s="1"/>
      <c r="I45" s="1"/>
      <c r="J45" s="1"/>
      <c r="K45" s="1"/>
      <c r="L45" s="1"/>
      <c r="M45" s="1"/>
      <c r="N45" s="1"/>
      <c r="O45" s="1"/>
      <c r="P45" s="1"/>
      <c r="Q45" s="1"/>
      <c r="R45" s="1"/>
      <c r="S45" s="1"/>
      <c r="T45" s="1"/>
      <c r="U45" s="1"/>
      <c r="V45" s="1"/>
      <c r="W45" s="1"/>
      <c r="X45" s="1"/>
      <c r="Y45" s="1"/>
      <c r="Z45" s="1"/>
    </row>
    <row r="46" spans="1:26" ht="13" x14ac:dyDescent="0.15">
      <c r="A46" s="14" t="s">
        <v>96</v>
      </c>
      <c r="B46" s="1"/>
      <c r="C46" s="1"/>
      <c r="D46" s="1"/>
      <c r="E46" s="1"/>
      <c r="F46" s="1"/>
      <c r="G46" s="1"/>
      <c r="H46" s="1"/>
      <c r="I46" s="1"/>
      <c r="J46" s="1"/>
      <c r="K46" s="1"/>
      <c r="L46" s="1"/>
      <c r="M46" s="1"/>
      <c r="N46" s="1"/>
      <c r="O46" s="1"/>
      <c r="P46" s="1"/>
      <c r="Q46" s="1"/>
      <c r="R46" s="1"/>
      <c r="S46" s="1"/>
      <c r="T46" s="1"/>
      <c r="U46" s="1"/>
      <c r="V46" s="1"/>
      <c r="W46" s="1"/>
      <c r="X46" s="1"/>
      <c r="Y46" s="1"/>
      <c r="Z46" s="1"/>
    </row>
    <row r="47" spans="1:26" ht="13" x14ac:dyDescent="0.15">
      <c r="A47" s="45" t="s">
        <v>97</v>
      </c>
      <c r="B47" s="45"/>
      <c r="C47" s="1"/>
      <c r="D47" s="1"/>
      <c r="E47" s="1"/>
      <c r="F47" s="1"/>
      <c r="G47" s="1"/>
      <c r="H47" s="1"/>
      <c r="I47" s="1"/>
      <c r="J47" s="1"/>
      <c r="K47" s="1"/>
      <c r="L47" s="1"/>
      <c r="M47" s="1"/>
      <c r="N47" s="1"/>
      <c r="O47" s="1"/>
      <c r="P47" s="1"/>
      <c r="Q47" s="1"/>
      <c r="R47" s="1"/>
      <c r="S47" s="1"/>
      <c r="T47" s="1"/>
      <c r="U47" s="1"/>
      <c r="V47" s="1"/>
      <c r="W47" s="1"/>
      <c r="X47" s="1"/>
      <c r="Y47" s="1"/>
      <c r="Z47" s="1"/>
    </row>
    <row r="48" spans="1:26" ht="13" x14ac:dyDescent="0.15">
      <c r="A48" s="45" t="s">
        <v>99</v>
      </c>
      <c r="B48" s="45" t="s">
        <v>100</v>
      </c>
      <c r="C48" s="1"/>
      <c r="D48" s="1"/>
      <c r="E48" s="1"/>
      <c r="F48" s="1"/>
      <c r="G48" s="1"/>
      <c r="H48" s="1"/>
      <c r="I48" s="1"/>
      <c r="J48" s="1"/>
      <c r="K48" s="1"/>
      <c r="L48" s="1"/>
      <c r="M48" s="1"/>
      <c r="N48" s="1"/>
      <c r="O48" s="1"/>
      <c r="P48" s="1"/>
      <c r="Q48" s="1"/>
      <c r="R48" s="1"/>
      <c r="S48" s="1"/>
      <c r="T48" s="1"/>
      <c r="U48" s="1"/>
      <c r="V48" s="1"/>
      <c r="W48" s="1"/>
      <c r="X48" s="1"/>
      <c r="Y48" s="1"/>
      <c r="Z48" s="1"/>
    </row>
    <row r="49" spans="1:26" ht="13" x14ac:dyDescent="0.15">
      <c r="A49" s="45" t="s">
        <v>103</v>
      </c>
      <c r="B49" s="45" t="s">
        <v>104</v>
      </c>
      <c r="C49" s="1"/>
      <c r="D49" s="1"/>
      <c r="E49" s="1"/>
      <c r="F49" s="1"/>
      <c r="G49" s="1"/>
      <c r="H49" s="1"/>
      <c r="I49" s="1"/>
      <c r="J49" s="1"/>
      <c r="K49" s="1"/>
      <c r="L49" s="1"/>
      <c r="M49" s="1"/>
      <c r="N49" s="1"/>
      <c r="O49" s="1"/>
      <c r="P49" s="1"/>
      <c r="Q49" s="1"/>
      <c r="R49" s="1"/>
      <c r="S49" s="1"/>
      <c r="T49" s="1"/>
      <c r="U49" s="1"/>
      <c r="V49" s="1"/>
      <c r="W49" s="1"/>
      <c r="X49" s="1"/>
      <c r="Y49" s="1"/>
      <c r="Z49" s="1"/>
    </row>
    <row r="50" spans="1:26" ht="13" x14ac:dyDescent="0.15">
      <c r="A50" s="45" t="s">
        <v>105</v>
      </c>
      <c r="B50" s="45" t="s">
        <v>104</v>
      </c>
      <c r="C50" s="1"/>
      <c r="D50" s="1"/>
      <c r="E50" s="1"/>
      <c r="F50" s="1"/>
      <c r="G50" s="1"/>
      <c r="H50" s="1"/>
      <c r="I50" s="1"/>
      <c r="J50" s="1"/>
      <c r="K50" s="1"/>
      <c r="L50" s="1"/>
      <c r="M50" s="1"/>
      <c r="N50" s="1"/>
      <c r="O50" s="1"/>
      <c r="P50" s="1"/>
      <c r="Q50" s="1"/>
      <c r="R50" s="1"/>
      <c r="S50" s="1"/>
      <c r="T50" s="1"/>
      <c r="U50" s="1"/>
      <c r="V50" s="1"/>
      <c r="W50" s="1"/>
      <c r="X50" s="1"/>
      <c r="Y50" s="1"/>
      <c r="Z50" s="1"/>
    </row>
    <row r="51" spans="1:26" ht="13" x14ac:dyDescent="0.15">
      <c r="A51" s="45" t="s">
        <v>106</v>
      </c>
      <c r="B51" s="45" t="s">
        <v>107</v>
      </c>
      <c r="C51" s="1"/>
      <c r="D51" s="1"/>
      <c r="E51" s="1"/>
      <c r="F51" s="1"/>
      <c r="G51" s="1"/>
      <c r="H51" s="1"/>
      <c r="I51" s="1"/>
      <c r="J51" s="1"/>
      <c r="K51" s="1"/>
      <c r="L51" s="1"/>
      <c r="M51" s="1"/>
      <c r="N51" s="1"/>
      <c r="O51" s="1"/>
      <c r="P51" s="1"/>
      <c r="Q51" s="1"/>
      <c r="R51" s="1"/>
      <c r="S51" s="1"/>
      <c r="T51" s="1"/>
      <c r="U51" s="1"/>
      <c r="V51" s="1"/>
      <c r="W51" s="1"/>
      <c r="X51" s="1"/>
      <c r="Y51" s="1"/>
      <c r="Z51" s="1"/>
    </row>
    <row r="52" spans="1:26" ht="13" x14ac:dyDescent="0.15">
      <c r="A52" s="45" t="s">
        <v>109</v>
      </c>
      <c r="B52" s="45" t="s">
        <v>110</v>
      </c>
      <c r="C52" s="1"/>
      <c r="D52" s="1"/>
      <c r="E52" s="1"/>
      <c r="F52" s="1"/>
      <c r="G52" s="1"/>
      <c r="H52" s="1"/>
      <c r="I52" s="1"/>
      <c r="J52" s="1"/>
      <c r="K52" s="1"/>
      <c r="L52" s="1"/>
      <c r="M52" s="1"/>
      <c r="N52" s="1"/>
      <c r="O52" s="1"/>
      <c r="P52" s="1"/>
      <c r="Q52" s="1"/>
      <c r="R52" s="1"/>
      <c r="S52" s="1"/>
      <c r="T52" s="1"/>
      <c r="U52" s="1"/>
      <c r="V52" s="1"/>
      <c r="W52" s="1"/>
      <c r="X52" s="1"/>
      <c r="Y52" s="1"/>
      <c r="Z52" s="1"/>
    </row>
    <row r="53" spans="1:26" ht="13" x14ac:dyDescent="0.15">
      <c r="A53" s="45" t="s">
        <v>111</v>
      </c>
      <c r="B53" s="45" t="s">
        <v>112</v>
      </c>
      <c r="C53" s="1"/>
      <c r="D53" s="1"/>
      <c r="E53" s="1"/>
      <c r="F53" s="1"/>
      <c r="G53" s="1"/>
      <c r="H53" s="1"/>
      <c r="I53" s="1"/>
      <c r="J53" s="1"/>
      <c r="K53" s="1"/>
      <c r="L53" s="1"/>
      <c r="M53" s="1"/>
      <c r="N53" s="1"/>
      <c r="O53" s="1"/>
      <c r="P53" s="1"/>
      <c r="Q53" s="1"/>
      <c r="R53" s="1"/>
      <c r="S53" s="1"/>
      <c r="T53" s="1"/>
      <c r="U53" s="1"/>
      <c r="V53" s="1"/>
      <c r="W53" s="1"/>
      <c r="X53" s="1"/>
      <c r="Y53" s="1"/>
      <c r="Z53" s="1"/>
    </row>
    <row r="54" spans="1:26" ht="13" x14ac:dyDescent="0.15">
      <c r="A54" s="45" t="s">
        <v>113</v>
      </c>
      <c r="B54" s="45" t="s">
        <v>114</v>
      </c>
      <c r="C54" s="1"/>
      <c r="D54" s="1"/>
      <c r="E54" s="1"/>
      <c r="F54" s="1"/>
      <c r="G54" s="1"/>
      <c r="H54" s="1"/>
      <c r="I54" s="1"/>
      <c r="J54" s="1"/>
      <c r="K54" s="1"/>
      <c r="L54" s="1"/>
      <c r="M54" s="1"/>
      <c r="N54" s="1"/>
      <c r="O54" s="1"/>
      <c r="P54" s="1"/>
      <c r="Q54" s="1"/>
      <c r="R54" s="1"/>
      <c r="S54" s="1"/>
      <c r="T54" s="1"/>
      <c r="U54" s="1"/>
      <c r="V54" s="1"/>
      <c r="W54" s="1"/>
      <c r="X54" s="1"/>
      <c r="Y54" s="1"/>
      <c r="Z54" s="1"/>
    </row>
    <row r="55" spans="1:26" ht="13" x14ac:dyDescent="0.15">
      <c r="A55" s="45" t="s">
        <v>115</v>
      </c>
      <c r="B55" s="45" t="s">
        <v>114</v>
      </c>
      <c r="C55" s="1"/>
      <c r="D55" s="1"/>
      <c r="E55" s="1"/>
      <c r="F55" s="1"/>
      <c r="G55" s="1"/>
      <c r="H55" s="1"/>
      <c r="I55" s="1"/>
      <c r="J55" s="1"/>
      <c r="K55" s="1"/>
      <c r="L55" s="1"/>
      <c r="M55" s="1"/>
      <c r="N55" s="1"/>
      <c r="O55" s="1"/>
      <c r="P55" s="1"/>
      <c r="Q55" s="1"/>
      <c r="R55" s="1"/>
      <c r="S55" s="1"/>
      <c r="T55" s="1"/>
      <c r="U55" s="1"/>
      <c r="V55" s="1"/>
      <c r="W55" s="1"/>
      <c r="X55" s="1"/>
      <c r="Y55" s="1"/>
      <c r="Z55" s="1"/>
    </row>
    <row r="56" spans="1:26" ht="13" x14ac:dyDescent="0.1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x14ac:dyDescent="0.1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x14ac:dyDescent="0.1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x14ac:dyDescent="0.1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x14ac:dyDescent="0.1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x14ac:dyDescent="0.1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x14ac:dyDescent="0.1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x14ac:dyDescent="0.1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x14ac:dyDescent="0.1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x14ac:dyDescent="0.1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x14ac:dyDescent="0.1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x14ac:dyDescent="0.1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x14ac:dyDescent="0.1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x14ac:dyDescent="0.1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x14ac:dyDescent="0.1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x14ac:dyDescent="0.1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x14ac:dyDescent="0.1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x14ac:dyDescent="0.1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x14ac:dyDescent="0.1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x14ac:dyDescent="0.1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x14ac:dyDescent="0.1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x14ac:dyDescent="0.1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x14ac:dyDescent="0.1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x14ac:dyDescent="0.1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x14ac:dyDescent="0.1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x14ac:dyDescent="0.1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x14ac:dyDescent="0.1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x14ac:dyDescent="0.1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x14ac:dyDescent="0.1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x14ac:dyDescent="0.1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x14ac:dyDescent="0.1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x14ac:dyDescent="0.1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x14ac:dyDescent="0.1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x14ac:dyDescent="0.1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x14ac:dyDescent="0.1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x14ac:dyDescent="0.1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x14ac:dyDescent="0.1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x14ac:dyDescent="0.1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x14ac:dyDescent="0.1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x14ac:dyDescent="0.1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x14ac:dyDescent="0.1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x14ac:dyDescent="0.1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x14ac:dyDescent="0.1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x14ac:dyDescent="0.1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x14ac:dyDescent="0.1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x14ac:dyDescent="0.1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x14ac:dyDescent="0.1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x14ac:dyDescent="0.1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x14ac:dyDescent="0.1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x14ac:dyDescent="0.1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x14ac:dyDescent="0.1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x14ac:dyDescent="0.1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x14ac:dyDescent="0.1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x14ac:dyDescent="0.1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x14ac:dyDescent="0.1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x14ac:dyDescent="0.1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x14ac:dyDescent="0.1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x14ac:dyDescent="0.1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x14ac:dyDescent="0.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x14ac:dyDescent="0.1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x14ac:dyDescent="0.1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x14ac:dyDescent="0.1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x14ac:dyDescent="0.1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x14ac:dyDescent="0.1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x14ac:dyDescent="0.1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x14ac:dyDescent="0.1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x14ac:dyDescent="0.1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x14ac:dyDescent="0.1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x14ac:dyDescent="0.1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x14ac:dyDescent="0.1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x14ac:dyDescent="0.1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x14ac:dyDescent="0.1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x14ac:dyDescent="0.1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x14ac:dyDescent="0.1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x14ac:dyDescent="0.1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x14ac:dyDescent="0.1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x14ac:dyDescent="0.1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x14ac:dyDescent="0.1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x14ac:dyDescent="0.1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x14ac:dyDescent="0.1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x14ac:dyDescent="0.1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x14ac:dyDescent="0.1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x14ac:dyDescent="0.1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x14ac:dyDescent="0.1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x14ac:dyDescent="0.1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x14ac:dyDescent="0.1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x14ac:dyDescent="0.1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x14ac:dyDescent="0.1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x14ac:dyDescent="0.1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x14ac:dyDescent="0.1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x14ac:dyDescent="0.1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x14ac:dyDescent="0.1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x14ac:dyDescent="0.1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x14ac:dyDescent="0.1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x14ac:dyDescent="0.1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x14ac:dyDescent="0.1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x14ac:dyDescent="0.1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x14ac:dyDescent="0.1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x14ac:dyDescent="0.1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x14ac:dyDescent="0.1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x14ac:dyDescent="0.1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x14ac:dyDescent="0.1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x14ac:dyDescent="0.1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x14ac:dyDescent="0.1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x14ac:dyDescent="0.1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x14ac:dyDescent="0.1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x14ac:dyDescent="0.1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x14ac:dyDescent="0.1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x14ac:dyDescent="0.1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x14ac:dyDescent="0.1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x14ac:dyDescent="0.1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x14ac:dyDescent="0.1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x14ac:dyDescent="0.1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x14ac:dyDescent="0.1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x14ac:dyDescent="0.1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x14ac:dyDescent="0.1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x14ac:dyDescent="0.1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x14ac:dyDescent="0.1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x14ac:dyDescent="0.1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x14ac:dyDescent="0.1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x14ac:dyDescent="0.1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x14ac:dyDescent="0.1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x14ac:dyDescent="0.1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x14ac:dyDescent="0.1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x14ac:dyDescent="0.1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x14ac:dyDescent="0.1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x14ac:dyDescent="0.1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x14ac:dyDescent="0.1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x14ac:dyDescent="0.1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x14ac:dyDescent="0.1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x14ac:dyDescent="0.1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x14ac:dyDescent="0.1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x14ac:dyDescent="0.1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x14ac:dyDescent="0.1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x14ac:dyDescent="0.1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x14ac:dyDescent="0.1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x14ac:dyDescent="0.1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x14ac:dyDescent="0.1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x14ac:dyDescent="0.1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x14ac:dyDescent="0.1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x14ac:dyDescent="0.1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x14ac:dyDescent="0.1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x14ac:dyDescent="0.1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x14ac:dyDescent="0.1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x14ac:dyDescent="0.1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x14ac:dyDescent="0.1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x14ac:dyDescent="0.1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x14ac:dyDescent="0.1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x14ac:dyDescent="0.1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x14ac:dyDescent="0.1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x14ac:dyDescent="0.1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x14ac:dyDescent="0.1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x14ac:dyDescent="0.1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x14ac:dyDescent="0.1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x14ac:dyDescent="0.1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x14ac:dyDescent="0.1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x14ac:dyDescent="0.1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x14ac:dyDescent="0.1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x14ac:dyDescent="0.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x14ac:dyDescent="0.1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x14ac:dyDescent="0.1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x14ac:dyDescent="0.1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x14ac:dyDescent="0.1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x14ac:dyDescent="0.1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x14ac:dyDescent="0.1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x14ac:dyDescent="0.1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x14ac:dyDescent="0.1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x14ac:dyDescent="0.1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x14ac:dyDescent="0.1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x14ac:dyDescent="0.1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x14ac:dyDescent="0.1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x14ac:dyDescent="0.1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x14ac:dyDescent="0.1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x14ac:dyDescent="0.1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x14ac:dyDescent="0.1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x14ac:dyDescent="0.1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x14ac:dyDescent="0.1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x14ac:dyDescent="0.1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x14ac:dyDescent="0.1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x14ac:dyDescent="0.1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x14ac:dyDescent="0.1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x14ac:dyDescent="0.1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x14ac:dyDescent="0.1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x14ac:dyDescent="0.1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x14ac:dyDescent="0.1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x14ac:dyDescent="0.1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x14ac:dyDescent="0.1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x14ac:dyDescent="0.1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x14ac:dyDescent="0.1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x14ac:dyDescent="0.1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x14ac:dyDescent="0.1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x14ac:dyDescent="0.1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x14ac:dyDescent="0.1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x14ac:dyDescent="0.1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x14ac:dyDescent="0.1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x14ac:dyDescent="0.1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x14ac:dyDescent="0.1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x14ac:dyDescent="0.1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x14ac:dyDescent="0.1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x14ac:dyDescent="0.1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x14ac:dyDescent="0.1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x14ac:dyDescent="0.1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x14ac:dyDescent="0.1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x14ac:dyDescent="0.1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x14ac:dyDescent="0.1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x14ac:dyDescent="0.1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x14ac:dyDescent="0.1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x14ac:dyDescent="0.1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x14ac:dyDescent="0.1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x14ac:dyDescent="0.1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x14ac:dyDescent="0.1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x14ac:dyDescent="0.1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x14ac:dyDescent="0.1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x14ac:dyDescent="0.1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x14ac:dyDescent="0.1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x14ac:dyDescent="0.1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x14ac:dyDescent="0.1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x14ac:dyDescent="0.1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x14ac:dyDescent="0.1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x14ac:dyDescent="0.1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x14ac:dyDescent="0.1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x14ac:dyDescent="0.1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x14ac:dyDescent="0.1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x14ac:dyDescent="0.1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x14ac:dyDescent="0.1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x14ac:dyDescent="0.1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x14ac:dyDescent="0.1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x14ac:dyDescent="0.1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x14ac:dyDescent="0.1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x14ac:dyDescent="0.1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x14ac:dyDescent="0.1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x14ac:dyDescent="0.1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x14ac:dyDescent="0.1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x14ac:dyDescent="0.1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x14ac:dyDescent="0.1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x14ac:dyDescent="0.1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x14ac:dyDescent="0.1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x14ac:dyDescent="0.1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x14ac:dyDescent="0.1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x14ac:dyDescent="0.1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x14ac:dyDescent="0.1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x14ac:dyDescent="0.1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x14ac:dyDescent="0.1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x14ac:dyDescent="0.1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x14ac:dyDescent="0.1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x14ac:dyDescent="0.1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x14ac:dyDescent="0.1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x14ac:dyDescent="0.1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x14ac:dyDescent="0.1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x14ac:dyDescent="0.1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x14ac:dyDescent="0.1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x14ac:dyDescent="0.1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x14ac:dyDescent="0.1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x14ac:dyDescent="0.1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x14ac:dyDescent="0.1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x14ac:dyDescent="0.1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x14ac:dyDescent="0.1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x14ac:dyDescent="0.1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x14ac:dyDescent="0.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x14ac:dyDescent="0.1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x14ac:dyDescent="0.1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x14ac:dyDescent="0.1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x14ac:dyDescent="0.1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x14ac:dyDescent="0.1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x14ac:dyDescent="0.1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x14ac:dyDescent="0.1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x14ac:dyDescent="0.1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x14ac:dyDescent="0.1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x14ac:dyDescent="0.1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x14ac:dyDescent="0.1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x14ac:dyDescent="0.1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x14ac:dyDescent="0.1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x14ac:dyDescent="0.1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x14ac:dyDescent="0.1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x14ac:dyDescent="0.1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x14ac:dyDescent="0.1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x14ac:dyDescent="0.1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x14ac:dyDescent="0.1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x14ac:dyDescent="0.1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x14ac:dyDescent="0.1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x14ac:dyDescent="0.1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x14ac:dyDescent="0.1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x14ac:dyDescent="0.1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x14ac:dyDescent="0.1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x14ac:dyDescent="0.1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x14ac:dyDescent="0.1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x14ac:dyDescent="0.1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x14ac:dyDescent="0.1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x14ac:dyDescent="0.1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x14ac:dyDescent="0.1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x14ac:dyDescent="0.1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x14ac:dyDescent="0.1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x14ac:dyDescent="0.1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x14ac:dyDescent="0.1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x14ac:dyDescent="0.1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x14ac:dyDescent="0.1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x14ac:dyDescent="0.1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x14ac:dyDescent="0.1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x14ac:dyDescent="0.1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x14ac:dyDescent="0.1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x14ac:dyDescent="0.1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x14ac:dyDescent="0.1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x14ac:dyDescent="0.1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x14ac:dyDescent="0.1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x14ac:dyDescent="0.1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x14ac:dyDescent="0.1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x14ac:dyDescent="0.1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x14ac:dyDescent="0.1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x14ac:dyDescent="0.1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x14ac:dyDescent="0.1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x14ac:dyDescent="0.1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x14ac:dyDescent="0.1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x14ac:dyDescent="0.1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x14ac:dyDescent="0.1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x14ac:dyDescent="0.1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x14ac:dyDescent="0.1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x14ac:dyDescent="0.1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x14ac:dyDescent="0.1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x14ac:dyDescent="0.1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x14ac:dyDescent="0.1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x14ac:dyDescent="0.1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x14ac:dyDescent="0.1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x14ac:dyDescent="0.1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x14ac:dyDescent="0.1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x14ac:dyDescent="0.1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x14ac:dyDescent="0.1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x14ac:dyDescent="0.1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x14ac:dyDescent="0.1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x14ac:dyDescent="0.1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x14ac:dyDescent="0.1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x14ac:dyDescent="0.1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x14ac:dyDescent="0.1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x14ac:dyDescent="0.1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x14ac:dyDescent="0.1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x14ac:dyDescent="0.1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x14ac:dyDescent="0.1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x14ac:dyDescent="0.1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x14ac:dyDescent="0.1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x14ac:dyDescent="0.1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x14ac:dyDescent="0.1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x14ac:dyDescent="0.1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x14ac:dyDescent="0.1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x14ac:dyDescent="0.1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x14ac:dyDescent="0.1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x14ac:dyDescent="0.1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x14ac:dyDescent="0.1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x14ac:dyDescent="0.1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x14ac:dyDescent="0.1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x14ac:dyDescent="0.1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x14ac:dyDescent="0.1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x14ac:dyDescent="0.1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x14ac:dyDescent="0.1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x14ac:dyDescent="0.1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x14ac:dyDescent="0.1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x14ac:dyDescent="0.1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x14ac:dyDescent="0.1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x14ac:dyDescent="0.1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x14ac:dyDescent="0.1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x14ac:dyDescent="0.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x14ac:dyDescent="0.1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x14ac:dyDescent="0.1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x14ac:dyDescent="0.1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x14ac:dyDescent="0.1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x14ac:dyDescent="0.1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x14ac:dyDescent="0.1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x14ac:dyDescent="0.1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x14ac:dyDescent="0.1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x14ac:dyDescent="0.1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x14ac:dyDescent="0.1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x14ac:dyDescent="0.1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x14ac:dyDescent="0.1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x14ac:dyDescent="0.1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x14ac:dyDescent="0.1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x14ac:dyDescent="0.1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x14ac:dyDescent="0.1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x14ac:dyDescent="0.1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x14ac:dyDescent="0.1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x14ac:dyDescent="0.1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x14ac:dyDescent="0.1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x14ac:dyDescent="0.1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x14ac:dyDescent="0.1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x14ac:dyDescent="0.1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x14ac:dyDescent="0.1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x14ac:dyDescent="0.1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x14ac:dyDescent="0.1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x14ac:dyDescent="0.1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x14ac:dyDescent="0.1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x14ac:dyDescent="0.1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x14ac:dyDescent="0.1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x14ac:dyDescent="0.1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x14ac:dyDescent="0.1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x14ac:dyDescent="0.1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x14ac:dyDescent="0.1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x14ac:dyDescent="0.1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x14ac:dyDescent="0.1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x14ac:dyDescent="0.1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x14ac:dyDescent="0.1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x14ac:dyDescent="0.1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x14ac:dyDescent="0.1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x14ac:dyDescent="0.1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x14ac:dyDescent="0.1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x14ac:dyDescent="0.1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x14ac:dyDescent="0.1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x14ac:dyDescent="0.1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x14ac:dyDescent="0.1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x14ac:dyDescent="0.1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x14ac:dyDescent="0.1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x14ac:dyDescent="0.1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x14ac:dyDescent="0.1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x14ac:dyDescent="0.1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x14ac:dyDescent="0.1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x14ac:dyDescent="0.1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x14ac:dyDescent="0.1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x14ac:dyDescent="0.1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x14ac:dyDescent="0.1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x14ac:dyDescent="0.1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x14ac:dyDescent="0.1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x14ac:dyDescent="0.1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x14ac:dyDescent="0.1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x14ac:dyDescent="0.1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x14ac:dyDescent="0.1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x14ac:dyDescent="0.1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x14ac:dyDescent="0.1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x14ac:dyDescent="0.1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x14ac:dyDescent="0.1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x14ac:dyDescent="0.1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x14ac:dyDescent="0.1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x14ac:dyDescent="0.1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x14ac:dyDescent="0.1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x14ac:dyDescent="0.1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x14ac:dyDescent="0.1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x14ac:dyDescent="0.1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x14ac:dyDescent="0.1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x14ac:dyDescent="0.1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x14ac:dyDescent="0.1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x14ac:dyDescent="0.1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x14ac:dyDescent="0.1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x14ac:dyDescent="0.1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x14ac:dyDescent="0.1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x14ac:dyDescent="0.1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x14ac:dyDescent="0.1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x14ac:dyDescent="0.1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x14ac:dyDescent="0.1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x14ac:dyDescent="0.1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x14ac:dyDescent="0.1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x14ac:dyDescent="0.1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x14ac:dyDescent="0.1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x14ac:dyDescent="0.1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x14ac:dyDescent="0.1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x14ac:dyDescent="0.1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x14ac:dyDescent="0.1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x14ac:dyDescent="0.1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x14ac:dyDescent="0.1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x14ac:dyDescent="0.1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x14ac:dyDescent="0.1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x14ac:dyDescent="0.1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x14ac:dyDescent="0.1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x14ac:dyDescent="0.1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x14ac:dyDescent="0.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x14ac:dyDescent="0.1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x14ac:dyDescent="0.1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x14ac:dyDescent="0.1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x14ac:dyDescent="0.1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x14ac:dyDescent="0.1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x14ac:dyDescent="0.1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x14ac:dyDescent="0.1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x14ac:dyDescent="0.1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x14ac:dyDescent="0.1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x14ac:dyDescent="0.1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x14ac:dyDescent="0.1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x14ac:dyDescent="0.1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x14ac:dyDescent="0.1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x14ac:dyDescent="0.1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x14ac:dyDescent="0.1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x14ac:dyDescent="0.1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x14ac:dyDescent="0.1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x14ac:dyDescent="0.1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x14ac:dyDescent="0.1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x14ac:dyDescent="0.1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x14ac:dyDescent="0.1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x14ac:dyDescent="0.1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x14ac:dyDescent="0.1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x14ac:dyDescent="0.1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x14ac:dyDescent="0.1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x14ac:dyDescent="0.1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x14ac:dyDescent="0.1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x14ac:dyDescent="0.1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x14ac:dyDescent="0.1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x14ac:dyDescent="0.1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x14ac:dyDescent="0.1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x14ac:dyDescent="0.1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x14ac:dyDescent="0.1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x14ac:dyDescent="0.1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x14ac:dyDescent="0.1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x14ac:dyDescent="0.1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x14ac:dyDescent="0.1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x14ac:dyDescent="0.1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x14ac:dyDescent="0.1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x14ac:dyDescent="0.1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x14ac:dyDescent="0.1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x14ac:dyDescent="0.1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x14ac:dyDescent="0.1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x14ac:dyDescent="0.1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x14ac:dyDescent="0.1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x14ac:dyDescent="0.1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x14ac:dyDescent="0.1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x14ac:dyDescent="0.1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x14ac:dyDescent="0.1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x14ac:dyDescent="0.1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x14ac:dyDescent="0.1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x14ac:dyDescent="0.1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x14ac:dyDescent="0.1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x14ac:dyDescent="0.1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x14ac:dyDescent="0.1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x14ac:dyDescent="0.1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x14ac:dyDescent="0.1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x14ac:dyDescent="0.1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x14ac:dyDescent="0.1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x14ac:dyDescent="0.1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x14ac:dyDescent="0.1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x14ac:dyDescent="0.1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x14ac:dyDescent="0.1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x14ac:dyDescent="0.1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x14ac:dyDescent="0.1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x14ac:dyDescent="0.1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x14ac:dyDescent="0.1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x14ac:dyDescent="0.1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x14ac:dyDescent="0.1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x14ac:dyDescent="0.1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x14ac:dyDescent="0.1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x14ac:dyDescent="0.1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x14ac:dyDescent="0.1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x14ac:dyDescent="0.1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x14ac:dyDescent="0.1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x14ac:dyDescent="0.1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x14ac:dyDescent="0.1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x14ac:dyDescent="0.1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x14ac:dyDescent="0.1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x14ac:dyDescent="0.1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x14ac:dyDescent="0.1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x14ac:dyDescent="0.1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x14ac:dyDescent="0.1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x14ac:dyDescent="0.1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x14ac:dyDescent="0.1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x14ac:dyDescent="0.1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x14ac:dyDescent="0.1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x14ac:dyDescent="0.1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x14ac:dyDescent="0.1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x14ac:dyDescent="0.1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x14ac:dyDescent="0.1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x14ac:dyDescent="0.1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x14ac:dyDescent="0.1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x14ac:dyDescent="0.1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x14ac:dyDescent="0.1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x14ac:dyDescent="0.1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x14ac:dyDescent="0.1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x14ac:dyDescent="0.1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x14ac:dyDescent="0.1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x14ac:dyDescent="0.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x14ac:dyDescent="0.1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x14ac:dyDescent="0.1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x14ac:dyDescent="0.1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x14ac:dyDescent="0.1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x14ac:dyDescent="0.1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x14ac:dyDescent="0.1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x14ac:dyDescent="0.1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x14ac:dyDescent="0.1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x14ac:dyDescent="0.1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x14ac:dyDescent="0.1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x14ac:dyDescent="0.1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x14ac:dyDescent="0.1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x14ac:dyDescent="0.1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x14ac:dyDescent="0.1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x14ac:dyDescent="0.1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x14ac:dyDescent="0.1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x14ac:dyDescent="0.1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x14ac:dyDescent="0.1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x14ac:dyDescent="0.1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x14ac:dyDescent="0.1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x14ac:dyDescent="0.1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x14ac:dyDescent="0.1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x14ac:dyDescent="0.1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x14ac:dyDescent="0.1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x14ac:dyDescent="0.1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x14ac:dyDescent="0.1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x14ac:dyDescent="0.1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x14ac:dyDescent="0.1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x14ac:dyDescent="0.1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x14ac:dyDescent="0.1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x14ac:dyDescent="0.1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x14ac:dyDescent="0.1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x14ac:dyDescent="0.1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x14ac:dyDescent="0.1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x14ac:dyDescent="0.1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x14ac:dyDescent="0.1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x14ac:dyDescent="0.1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x14ac:dyDescent="0.1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x14ac:dyDescent="0.1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x14ac:dyDescent="0.1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x14ac:dyDescent="0.1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x14ac:dyDescent="0.1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x14ac:dyDescent="0.1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x14ac:dyDescent="0.1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x14ac:dyDescent="0.1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x14ac:dyDescent="0.1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x14ac:dyDescent="0.1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x14ac:dyDescent="0.1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x14ac:dyDescent="0.1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x14ac:dyDescent="0.1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x14ac:dyDescent="0.1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x14ac:dyDescent="0.1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x14ac:dyDescent="0.1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x14ac:dyDescent="0.1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x14ac:dyDescent="0.1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x14ac:dyDescent="0.1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x14ac:dyDescent="0.1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x14ac:dyDescent="0.1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x14ac:dyDescent="0.1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x14ac:dyDescent="0.1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x14ac:dyDescent="0.1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x14ac:dyDescent="0.1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x14ac:dyDescent="0.1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x14ac:dyDescent="0.1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x14ac:dyDescent="0.1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x14ac:dyDescent="0.1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x14ac:dyDescent="0.1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x14ac:dyDescent="0.1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x14ac:dyDescent="0.1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x14ac:dyDescent="0.1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x14ac:dyDescent="0.1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x14ac:dyDescent="0.1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x14ac:dyDescent="0.1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x14ac:dyDescent="0.1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x14ac:dyDescent="0.1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x14ac:dyDescent="0.1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x14ac:dyDescent="0.1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x14ac:dyDescent="0.1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x14ac:dyDescent="0.1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x14ac:dyDescent="0.1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x14ac:dyDescent="0.1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x14ac:dyDescent="0.1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x14ac:dyDescent="0.1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x14ac:dyDescent="0.1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x14ac:dyDescent="0.1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x14ac:dyDescent="0.1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x14ac:dyDescent="0.1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x14ac:dyDescent="0.1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x14ac:dyDescent="0.1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x14ac:dyDescent="0.1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x14ac:dyDescent="0.1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x14ac:dyDescent="0.1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x14ac:dyDescent="0.1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x14ac:dyDescent="0.1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x14ac:dyDescent="0.1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x14ac:dyDescent="0.1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x14ac:dyDescent="0.1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x14ac:dyDescent="0.1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x14ac:dyDescent="0.1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x14ac:dyDescent="0.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x14ac:dyDescent="0.1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x14ac:dyDescent="0.1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x14ac:dyDescent="0.1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x14ac:dyDescent="0.1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x14ac:dyDescent="0.1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x14ac:dyDescent="0.1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x14ac:dyDescent="0.1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x14ac:dyDescent="0.1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x14ac:dyDescent="0.1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x14ac:dyDescent="0.1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x14ac:dyDescent="0.1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x14ac:dyDescent="0.1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x14ac:dyDescent="0.1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x14ac:dyDescent="0.1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x14ac:dyDescent="0.1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x14ac:dyDescent="0.1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x14ac:dyDescent="0.1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x14ac:dyDescent="0.1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x14ac:dyDescent="0.1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x14ac:dyDescent="0.1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x14ac:dyDescent="0.1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x14ac:dyDescent="0.1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x14ac:dyDescent="0.1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x14ac:dyDescent="0.1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x14ac:dyDescent="0.1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x14ac:dyDescent="0.1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x14ac:dyDescent="0.1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x14ac:dyDescent="0.1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x14ac:dyDescent="0.1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x14ac:dyDescent="0.1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x14ac:dyDescent="0.1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x14ac:dyDescent="0.1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x14ac:dyDescent="0.1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x14ac:dyDescent="0.1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x14ac:dyDescent="0.1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x14ac:dyDescent="0.1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x14ac:dyDescent="0.1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x14ac:dyDescent="0.1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x14ac:dyDescent="0.1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x14ac:dyDescent="0.1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x14ac:dyDescent="0.1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x14ac:dyDescent="0.1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x14ac:dyDescent="0.1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x14ac:dyDescent="0.1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x14ac:dyDescent="0.1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x14ac:dyDescent="0.1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x14ac:dyDescent="0.1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x14ac:dyDescent="0.1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x14ac:dyDescent="0.1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x14ac:dyDescent="0.1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x14ac:dyDescent="0.1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x14ac:dyDescent="0.1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x14ac:dyDescent="0.1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x14ac:dyDescent="0.1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x14ac:dyDescent="0.1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x14ac:dyDescent="0.1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x14ac:dyDescent="0.1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x14ac:dyDescent="0.1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x14ac:dyDescent="0.1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x14ac:dyDescent="0.1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x14ac:dyDescent="0.1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x14ac:dyDescent="0.1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x14ac:dyDescent="0.1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x14ac:dyDescent="0.1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x14ac:dyDescent="0.1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x14ac:dyDescent="0.1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x14ac:dyDescent="0.1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x14ac:dyDescent="0.1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x14ac:dyDescent="0.1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x14ac:dyDescent="0.1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x14ac:dyDescent="0.1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x14ac:dyDescent="0.1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x14ac:dyDescent="0.1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x14ac:dyDescent="0.1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x14ac:dyDescent="0.1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x14ac:dyDescent="0.1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x14ac:dyDescent="0.1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x14ac:dyDescent="0.1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x14ac:dyDescent="0.1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x14ac:dyDescent="0.1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x14ac:dyDescent="0.1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x14ac:dyDescent="0.1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x14ac:dyDescent="0.1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x14ac:dyDescent="0.1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x14ac:dyDescent="0.1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x14ac:dyDescent="0.1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x14ac:dyDescent="0.1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x14ac:dyDescent="0.1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x14ac:dyDescent="0.1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x14ac:dyDescent="0.1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x14ac:dyDescent="0.1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x14ac:dyDescent="0.1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x14ac:dyDescent="0.1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x14ac:dyDescent="0.1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x14ac:dyDescent="0.1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x14ac:dyDescent="0.1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x14ac:dyDescent="0.1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x14ac:dyDescent="0.1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x14ac:dyDescent="0.1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x14ac:dyDescent="0.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x14ac:dyDescent="0.1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x14ac:dyDescent="0.1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x14ac:dyDescent="0.1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x14ac:dyDescent="0.1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x14ac:dyDescent="0.1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x14ac:dyDescent="0.1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x14ac:dyDescent="0.1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x14ac:dyDescent="0.1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x14ac:dyDescent="0.1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x14ac:dyDescent="0.1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x14ac:dyDescent="0.1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x14ac:dyDescent="0.1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x14ac:dyDescent="0.1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x14ac:dyDescent="0.1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x14ac:dyDescent="0.1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x14ac:dyDescent="0.1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x14ac:dyDescent="0.1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x14ac:dyDescent="0.1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x14ac:dyDescent="0.1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x14ac:dyDescent="0.1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x14ac:dyDescent="0.1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x14ac:dyDescent="0.1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x14ac:dyDescent="0.1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x14ac:dyDescent="0.1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x14ac:dyDescent="0.1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x14ac:dyDescent="0.1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x14ac:dyDescent="0.1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x14ac:dyDescent="0.1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x14ac:dyDescent="0.1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x14ac:dyDescent="0.1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x14ac:dyDescent="0.1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x14ac:dyDescent="0.1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x14ac:dyDescent="0.1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x14ac:dyDescent="0.1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x14ac:dyDescent="0.1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x14ac:dyDescent="0.1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x14ac:dyDescent="0.1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x14ac:dyDescent="0.1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x14ac:dyDescent="0.1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x14ac:dyDescent="0.1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x14ac:dyDescent="0.1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x14ac:dyDescent="0.1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x14ac:dyDescent="0.1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x14ac:dyDescent="0.1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x14ac:dyDescent="0.1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x14ac:dyDescent="0.1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x14ac:dyDescent="0.1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x14ac:dyDescent="0.1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x14ac:dyDescent="0.1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x14ac:dyDescent="0.1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x14ac:dyDescent="0.1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x14ac:dyDescent="0.1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x14ac:dyDescent="0.1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x14ac:dyDescent="0.1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x14ac:dyDescent="0.1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x14ac:dyDescent="0.1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x14ac:dyDescent="0.1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x14ac:dyDescent="0.1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x14ac:dyDescent="0.1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x14ac:dyDescent="0.1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x14ac:dyDescent="0.1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x14ac:dyDescent="0.1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x14ac:dyDescent="0.1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x14ac:dyDescent="0.1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x14ac:dyDescent="0.1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x14ac:dyDescent="0.1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x14ac:dyDescent="0.1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x14ac:dyDescent="0.1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x14ac:dyDescent="0.1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x14ac:dyDescent="0.1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x14ac:dyDescent="0.1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x14ac:dyDescent="0.1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x14ac:dyDescent="0.1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x14ac:dyDescent="0.1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x14ac:dyDescent="0.1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x14ac:dyDescent="0.1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x14ac:dyDescent="0.1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x14ac:dyDescent="0.1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x14ac:dyDescent="0.1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x14ac:dyDescent="0.1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x14ac:dyDescent="0.1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x14ac:dyDescent="0.1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x14ac:dyDescent="0.1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3" x14ac:dyDescent="0.1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3" x14ac:dyDescent="0.1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3" x14ac:dyDescent="0.15">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3" x14ac:dyDescent="0.15">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3" x14ac:dyDescent="0.15">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3" x14ac:dyDescent="0.15">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3" x14ac:dyDescent="0.15">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3" x14ac:dyDescent="0.15">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3" x14ac:dyDescent="0.1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3" x14ac:dyDescent="0.15">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3" x14ac:dyDescent="0.15">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row r="1010" spans="1:26" ht="13" x14ac:dyDescent="0.15">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row>
    <row r="1011" spans="1:26" ht="13" x14ac:dyDescent="0.15">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row>
    <row r="1012" spans="1:26" ht="13" x14ac:dyDescent="0.15">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row>
    <row r="1013" spans="1:26" ht="13" x14ac:dyDescent="0.15">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row>
    <row r="1014" spans="1:26" ht="13" x14ac:dyDescent="0.15">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row>
    <row r="1015" spans="1:26" ht="13" x14ac:dyDescent="0.15">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row>
  </sheetData>
  <mergeCells count="27">
    <mergeCell ref="B23:K23"/>
    <mergeCell ref="B32:K32"/>
    <mergeCell ref="B33:K33"/>
    <mergeCell ref="B34:K34"/>
    <mergeCell ref="B35:K35"/>
    <mergeCell ref="B36:K36"/>
    <mergeCell ref="B37:K37"/>
    <mergeCell ref="B38:K38"/>
    <mergeCell ref="B39:K39"/>
    <mergeCell ref="B40:K40"/>
    <mergeCell ref="B18:K18"/>
    <mergeCell ref="B19:K19"/>
    <mergeCell ref="B20:K20"/>
    <mergeCell ref="A6:K6"/>
    <mergeCell ref="A7:K7"/>
    <mergeCell ref="A8:K8"/>
    <mergeCell ref="A9:K9"/>
    <mergeCell ref="B12:K12"/>
    <mergeCell ref="A13:A15"/>
    <mergeCell ref="A16:A22"/>
    <mergeCell ref="B21:K21"/>
    <mergeCell ref="B22:K22"/>
    <mergeCell ref="B14:K14"/>
    <mergeCell ref="B15:K15"/>
    <mergeCell ref="B13:K13"/>
    <mergeCell ref="B16:K16"/>
    <mergeCell ref="B17:K17"/>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pageSetUpPr fitToPage="1"/>
  </sheetPr>
  <dimension ref="A1:P1009"/>
  <sheetViews>
    <sheetView workbookViewId="0"/>
  </sheetViews>
  <sheetFormatPr baseColWidth="10" defaultColWidth="12.6640625" defaultRowHeight="15.75" customHeight="1" x14ac:dyDescent="0.15"/>
  <cols>
    <col min="1" max="1" width="12.5" customWidth="1"/>
    <col min="2" max="2" width="16.33203125" customWidth="1"/>
    <col min="3" max="3" width="14.6640625" customWidth="1"/>
    <col min="6" max="8" width="12.1640625" customWidth="1"/>
    <col min="9" max="9" width="14.33203125" customWidth="1"/>
    <col min="11" max="14" width="8.1640625" customWidth="1"/>
  </cols>
  <sheetData>
    <row r="1" spans="1:14" x14ac:dyDescent="0.2">
      <c r="A1" s="5"/>
      <c r="K1" s="9"/>
      <c r="L1" s="9"/>
      <c r="M1" s="9"/>
      <c r="N1" s="9"/>
    </row>
    <row r="2" spans="1:14" x14ac:dyDescent="0.2">
      <c r="A2" s="5"/>
      <c r="K2" s="9"/>
      <c r="L2" s="9"/>
      <c r="M2" s="9"/>
      <c r="N2" s="9"/>
    </row>
    <row r="3" spans="1:14" x14ac:dyDescent="0.2">
      <c r="A3" s="5"/>
      <c r="K3" s="9"/>
      <c r="L3" s="9"/>
      <c r="M3" s="9"/>
      <c r="N3" s="9"/>
    </row>
    <row r="4" spans="1:14" x14ac:dyDescent="0.2">
      <c r="A4" s="5" t="s">
        <v>22</v>
      </c>
      <c r="K4" s="9"/>
      <c r="L4" s="9"/>
      <c r="M4" s="9"/>
      <c r="N4" s="9"/>
    </row>
    <row r="5" spans="1:14" ht="15.75" customHeight="1" x14ac:dyDescent="0.15">
      <c r="K5" s="9"/>
      <c r="L5" s="9"/>
      <c r="M5" s="9"/>
      <c r="N5" s="9"/>
    </row>
    <row r="6" spans="1:14" x14ac:dyDescent="0.2">
      <c r="A6" s="17" t="s">
        <v>25</v>
      </c>
      <c r="K6" s="9"/>
      <c r="L6" s="9"/>
      <c r="M6" s="9"/>
      <c r="N6" s="9"/>
    </row>
    <row r="7" spans="1:14" x14ac:dyDescent="0.2">
      <c r="A7" s="20" t="e">
        <f ca="1">ABS((G12-B12)/G12)</f>
        <v>#NAME?</v>
      </c>
      <c r="B7" s="83" t="e">
        <f ca="1">IF((G12-B12)/G12&gt;0," Reduction from Benchmark",IF((G12-B12)/G12&lt;0," Increase over Benchmark",""))</f>
        <v>#NAME?</v>
      </c>
      <c r="C7" s="75"/>
      <c r="D7" s="76"/>
      <c r="E7" s="23"/>
      <c r="K7" s="9"/>
      <c r="L7" s="9"/>
      <c r="M7" s="9"/>
      <c r="N7" s="9"/>
    </row>
    <row r="8" spans="1:14" ht="15.75" customHeight="1" x14ac:dyDescent="0.15">
      <c r="K8" s="9"/>
      <c r="L8" s="9"/>
      <c r="M8" s="9"/>
      <c r="N8" s="9"/>
    </row>
    <row r="9" spans="1:14" x14ac:dyDescent="0.2">
      <c r="A9" s="17" t="s">
        <v>37</v>
      </c>
      <c r="F9" s="17" t="s">
        <v>38</v>
      </c>
      <c r="K9" s="9"/>
      <c r="L9" s="9"/>
      <c r="M9" s="9"/>
      <c r="N9" s="9"/>
    </row>
    <row r="10" spans="1:14" ht="15.75" customHeight="1" x14ac:dyDescent="0.15">
      <c r="A10" s="24" t="s">
        <v>39</v>
      </c>
      <c r="B10" s="26">
        <f>SUM($G$22:$G$51)</f>
        <v>2800</v>
      </c>
      <c r="C10" s="27" t="str">
        <f>" "&amp;$G$18</f>
        <v xml:space="preserve"> yd³</v>
      </c>
      <c r="F10" s="24" t="s">
        <v>39</v>
      </c>
      <c r="G10" s="26">
        <f>SUM($G$22:$G$51)</f>
        <v>2800</v>
      </c>
      <c r="H10" s="27" t="str">
        <f>" "&amp;$G$18</f>
        <v xml:space="preserve"> yd³</v>
      </c>
      <c r="K10" s="9"/>
      <c r="L10" s="9"/>
      <c r="M10" s="9"/>
      <c r="N10" s="9"/>
    </row>
    <row r="11" spans="1:14" ht="15.75" customHeight="1" x14ac:dyDescent="0.15">
      <c r="A11" s="29" t="s">
        <v>46</v>
      </c>
      <c r="B11" s="30">
        <f>SUMPRODUCT($G$22:$G$51,$H$22:$H$51)</f>
        <v>632000</v>
      </c>
      <c r="C11" s="32" t="str">
        <f>" kg CO2e"</f>
        <v xml:space="preserve"> kg CO2e</v>
      </c>
      <c r="F11" s="29" t="s">
        <v>46</v>
      </c>
      <c r="G11" s="33" t="e">
        <f ca="1">SUMPRODUCT($G$22:$G$51,$I$22:$I$51)</f>
        <v>#NAME?</v>
      </c>
      <c r="H11" s="32" t="str">
        <f>" kg CO2e"</f>
        <v xml:space="preserve"> kg CO2e</v>
      </c>
      <c r="K11" s="9"/>
      <c r="L11" s="9"/>
      <c r="M11" s="9"/>
      <c r="N11" s="9"/>
    </row>
    <row r="12" spans="1:14" ht="15.75" customHeight="1" x14ac:dyDescent="0.15">
      <c r="A12" s="35" t="s">
        <v>53</v>
      </c>
      <c r="B12" s="37">
        <f>B11/B10</f>
        <v>225.71428571428572</v>
      </c>
      <c r="C12" s="39" t="str">
        <f>" kg CO2e/"&amp;$G$18</f>
        <v xml:space="preserve"> kg CO2e/yd³</v>
      </c>
      <c r="F12" s="35" t="s">
        <v>53</v>
      </c>
      <c r="G12" s="37" t="e">
        <f ca="1">G11/G10</f>
        <v>#NAME?</v>
      </c>
      <c r="H12" s="39" t="str">
        <f>" kg CO2e/"&amp;$G$18</f>
        <v xml:space="preserve"> kg CO2e/yd³</v>
      </c>
      <c r="K12" s="9"/>
      <c r="L12" s="9"/>
      <c r="M12" s="9"/>
      <c r="N12" s="9"/>
    </row>
    <row r="13" spans="1:14" ht="15.75" customHeight="1" x14ac:dyDescent="0.15">
      <c r="K13" s="9"/>
      <c r="L13" s="9"/>
      <c r="M13" s="9"/>
      <c r="N13" s="9"/>
    </row>
    <row r="14" spans="1:14" ht="15.75" customHeight="1" x14ac:dyDescent="0.15">
      <c r="K14" s="9"/>
      <c r="L14" s="9"/>
      <c r="M14" s="9"/>
      <c r="N14" s="9"/>
    </row>
    <row r="15" spans="1:14" ht="15.75" customHeight="1" x14ac:dyDescent="0.15">
      <c r="A15" s="7" t="s">
        <v>61</v>
      </c>
      <c r="F15" s="7" t="s">
        <v>62</v>
      </c>
      <c r="I15" s="23"/>
      <c r="K15" s="9"/>
      <c r="L15" s="9"/>
      <c r="M15" s="9"/>
      <c r="N15" s="9"/>
    </row>
    <row r="16" spans="1:14" ht="15.75" customHeight="1" x14ac:dyDescent="0.15">
      <c r="A16" s="24" t="s">
        <v>63</v>
      </c>
      <c r="B16" s="84" t="s">
        <v>66</v>
      </c>
      <c r="C16" s="69"/>
      <c r="D16" s="70"/>
      <c r="F16" s="24" t="s">
        <v>67</v>
      </c>
      <c r="G16" s="85" t="s">
        <v>76</v>
      </c>
      <c r="H16" s="70"/>
      <c r="K16" s="9"/>
      <c r="L16" s="9"/>
      <c r="M16" s="9"/>
      <c r="N16" s="9"/>
    </row>
    <row r="17" spans="1:16" ht="15.75" customHeight="1" x14ac:dyDescent="0.15">
      <c r="A17" s="29" t="s">
        <v>78</v>
      </c>
      <c r="B17" s="86" t="s">
        <v>80</v>
      </c>
      <c r="C17" s="63"/>
      <c r="D17" s="64"/>
      <c r="F17" s="29" t="s">
        <v>81</v>
      </c>
      <c r="G17" s="87" t="s">
        <v>6</v>
      </c>
      <c r="H17" s="64"/>
      <c r="K17" s="9"/>
      <c r="L17" s="9"/>
      <c r="M17" s="9"/>
      <c r="N17" s="9"/>
    </row>
    <row r="18" spans="1:16" ht="15.75" customHeight="1" x14ac:dyDescent="0.15">
      <c r="A18" s="35" t="s">
        <v>85</v>
      </c>
      <c r="B18" s="88" t="s">
        <v>86</v>
      </c>
      <c r="C18" s="66"/>
      <c r="D18" s="67"/>
      <c r="F18" s="29" t="s">
        <v>88</v>
      </c>
      <c r="G18" s="87" t="s">
        <v>89</v>
      </c>
      <c r="H18" s="64"/>
      <c r="K18" s="9"/>
      <c r="L18" s="9"/>
      <c r="M18" s="9"/>
      <c r="N18" s="9"/>
    </row>
    <row r="19" spans="1:16" ht="15.75" customHeight="1" x14ac:dyDescent="0.15">
      <c r="F19" s="35" t="s">
        <v>91</v>
      </c>
      <c r="G19" s="89" t="s">
        <v>93</v>
      </c>
      <c r="H19" s="67"/>
      <c r="J19" s="23"/>
      <c r="K19" s="9"/>
      <c r="L19" s="9"/>
      <c r="M19" s="9"/>
      <c r="N19" s="9"/>
    </row>
    <row r="20" spans="1:16" ht="15.75" customHeight="1" x14ac:dyDescent="0.15">
      <c r="A20" s="7" t="s">
        <v>95</v>
      </c>
      <c r="E20" s="23"/>
      <c r="J20" s="23"/>
      <c r="K20" s="9"/>
      <c r="L20" s="9"/>
      <c r="M20" s="9"/>
      <c r="N20" s="9"/>
    </row>
    <row r="21" spans="1:16" ht="15.75" customHeight="1" x14ac:dyDescent="0.15">
      <c r="A21" s="41" t="s">
        <v>98</v>
      </c>
      <c r="B21" s="46" t="s">
        <v>101</v>
      </c>
      <c r="C21" s="46" t="s">
        <v>102</v>
      </c>
      <c r="D21" s="46" t="s">
        <v>83</v>
      </c>
      <c r="E21" s="41" t="str">
        <f>"28 Day Strength"&amp;CHAR(10)&amp; "f'c ("&amp;G19&amp;")"</f>
        <v>28 Day Strength
f'c (psi)</v>
      </c>
      <c r="F21" s="41" t="s">
        <v>30</v>
      </c>
      <c r="G21" s="41" t="str">
        <f>"Volume"&amp;CHAR(10)&amp; "("&amp;G18&amp;")"</f>
        <v>Volume
(yd³)</v>
      </c>
      <c r="H21" s="47" t="str">
        <f>"A1-A3 GWP Value"&amp;CHAR(10)&amp; "(kg CO2e/"&amp;$G$18&amp;")"</f>
        <v>A1-A3 GWP Value
(kg CO2e/yd³)</v>
      </c>
      <c r="I21" s="41" t="str">
        <f>"Benchmark"&amp;CHAR(10)&amp; "(kg CO2e/"&amp;$G$18&amp;")"</f>
        <v>Benchmark
(kg CO2e/yd³)</v>
      </c>
      <c r="J21" s="48" t="s">
        <v>116</v>
      </c>
      <c r="K21" s="49" t="s">
        <v>117</v>
      </c>
      <c r="L21" s="49" t="s">
        <v>118</v>
      </c>
      <c r="M21" s="49" t="s">
        <v>119</v>
      </c>
      <c r="N21" s="49" t="s">
        <v>120</v>
      </c>
    </row>
    <row r="22" spans="1:16" ht="15.75" customHeight="1" x14ac:dyDescent="0.15">
      <c r="A22" s="50">
        <v>1</v>
      </c>
      <c r="B22" s="51" t="s">
        <v>121</v>
      </c>
      <c r="C22" s="51"/>
      <c r="D22" s="51"/>
      <c r="E22" s="52">
        <v>3450</v>
      </c>
      <c r="F22" s="51" t="b">
        <v>0</v>
      </c>
      <c r="G22" s="53">
        <v>1000</v>
      </c>
      <c r="H22" s="53">
        <v>180</v>
      </c>
      <c r="I22" s="54" t="e">
        <f t="shared" ref="I22:I51" ca="1" si="0">IF(E22&gt;0, _xlfn.FORECAST.LINEAR(E22*IF($G$19="psi",1,145.038),M22:N22,K22:L22),0)</f>
        <v>#NAME?</v>
      </c>
      <c r="J22" s="55" t="str">
        <f t="shared" ref="J22:J51" ca="1" si="1">IFERROR(ABS((H22-I22)/I22),"0.0")</f>
        <v>0.0</v>
      </c>
      <c r="K22" s="9">
        <f t="array" ref="K22">IF(F22,INDEX(DataLW,MATCH(E22*IF($G$19="psi",1,145.038),StrengthLW,1),2), INDEX(DataNW,MATCH(E22*IF($G$19="psi",1,145.038),StrengthNW,1),2))</f>
        <v>3000</v>
      </c>
      <c r="L22" s="9">
        <f t="array" ref="L22">IF(F22,INDEX(DataLW,MATCH(E22*IF($G$19="psi",1,145.038),StrengthLW,1),3), INDEX(DataNW,MATCH(E22*IF($G$19="psi",1,145.038),StrengthNW,1),3))</f>
        <v>4000</v>
      </c>
      <c r="M22" s="9" t="e">
        <f t="array" aca="1" ref="M22" ca="1">IF($G$18="yd³",1,1.30795)* BENCH(K22,F22,OFFSET(INDIRECT(VLOOKUP($G$16,theBenchmarks,2,0) &amp; "!$B$2"),MATCH($G$17,NRMCA_Regions,0),0,1,9))</f>
        <v>#NAME?</v>
      </c>
      <c r="N22" s="9" t="e">
        <f t="array" aca="1" ref="N22" ca="1">IF($G$18="yd³",1,1.30795)* BENCH(L22,F22,OFFSET(INDIRECT(VLOOKUP($G$16,theBenchmarks,2,0) &amp; "!$B$2"),MATCH($G$17,NRMCA_Regions,0),0,1,9))</f>
        <v>#NAME?</v>
      </c>
    </row>
    <row r="23" spans="1:16" ht="15.75" customHeight="1" x14ac:dyDescent="0.15">
      <c r="A23" s="50">
        <v>2</v>
      </c>
      <c r="B23" s="51" t="s">
        <v>137</v>
      </c>
      <c r="C23" s="51"/>
      <c r="D23" s="51"/>
      <c r="E23" s="53">
        <v>5300</v>
      </c>
      <c r="F23" s="51" t="b">
        <v>0</v>
      </c>
      <c r="G23" s="53">
        <v>1000</v>
      </c>
      <c r="H23" s="53">
        <v>260</v>
      </c>
      <c r="I23" s="54" t="e">
        <f t="shared" ca="1" si="0"/>
        <v>#NAME?</v>
      </c>
      <c r="J23" s="56" t="str">
        <f t="shared" ca="1" si="1"/>
        <v>0.0</v>
      </c>
      <c r="K23" s="9">
        <f t="array" ref="K23">IF(F23,INDEX(DataLW,MATCH(E23*IF($G$19="psi",1,145.038),StrengthLW,1),2), INDEX(DataNW,MATCH(E23*IF($G$19="psi",1,145.038),StrengthNW,1),2))</f>
        <v>5000</v>
      </c>
      <c r="L23" s="9">
        <f t="array" ref="L23">IF(F23,INDEX(DataLW,MATCH(E23*IF($G$19="psi",1,145.038),StrengthLW,1),3), INDEX(DataNW,MATCH(E23*IF($G$19="psi",1,145.038),StrengthNW,1),3))</f>
        <v>6000</v>
      </c>
      <c r="M23" s="9" t="e">
        <f t="array" aca="1" ref="M23" ca="1">IF($G$18="yd³",1,1.30795)* BENCH(K23,F23,OFFSET(INDIRECT(VLOOKUP($G$16,theBenchmarks,2,0) &amp; "!$B$2"),MATCH($G$17,NRMCA_Regions,0),0,1,9))</f>
        <v>#NAME?</v>
      </c>
      <c r="N23" s="9" t="e">
        <f t="array" aca="1" ref="N23" ca="1">IF($G$18="yd³",1,1.30795)* BENCH(L23,F23,OFFSET(INDIRECT(VLOOKUP($G$16,theBenchmarks,2,0) &amp; "!$B$2"),MATCH($G$17,NRMCA_Regions,0),0,1,9))</f>
        <v>#NAME?</v>
      </c>
    </row>
    <row r="24" spans="1:16" ht="15.75" customHeight="1" x14ac:dyDescent="0.15">
      <c r="A24" s="50">
        <v>3</v>
      </c>
      <c r="B24" s="51" t="s">
        <v>146</v>
      </c>
      <c r="C24" s="51"/>
      <c r="D24" s="51"/>
      <c r="E24" s="53">
        <v>4500</v>
      </c>
      <c r="F24" s="53" t="b">
        <v>0</v>
      </c>
      <c r="G24" s="53">
        <v>800</v>
      </c>
      <c r="H24" s="53">
        <v>240</v>
      </c>
      <c r="I24" s="54" t="e">
        <f t="shared" ca="1" si="0"/>
        <v>#NAME?</v>
      </c>
      <c r="J24" s="56" t="str">
        <f t="shared" ca="1" si="1"/>
        <v>0.0</v>
      </c>
      <c r="K24" s="9">
        <f t="array" ref="K24">IF(F24,INDEX(DataLW,MATCH(E24*IF($G$19="psi",1,145.038),StrengthLW,1),2), INDEX(DataNW,MATCH(E24*IF($G$19="psi",1,145.038),StrengthNW,1),2))</f>
        <v>4000</v>
      </c>
      <c r="L24" s="9">
        <f t="array" ref="L24">IF(F24,INDEX(DataLW,MATCH(E24*IF($G$19="psi",1,145.038),StrengthLW,1),3), INDEX(DataNW,MATCH(E24*IF($G$19="psi",1,145.038),StrengthNW,1),3))</f>
        <v>5000</v>
      </c>
      <c r="M24" s="9" t="e">
        <f t="array" aca="1" ref="M24" ca="1">IF($G$18="yd³",1,1.30795)* BENCH(K24,F24,OFFSET(INDIRECT(VLOOKUP($G$16,theBenchmarks,2,0) &amp; "!$B$2"),MATCH($G$17,NRMCA_Regions,0),0,1,9))</f>
        <v>#NAME?</v>
      </c>
      <c r="N24" s="9" t="e">
        <f t="array" aca="1" ref="N24" ca="1">IF($G$18="yd³",1,1.30795)* BENCH(L24,F24,OFFSET(INDIRECT(VLOOKUP($G$16,theBenchmarks,2,0) &amp; "!$B$2"),MATCH($G$17,NRMCA_Regions,0),0,1,9))</f>
        <v>#NAME?</v>
      </c>
    </row>
    <row r="25" spans="1:16" ht="15.75" customHeight="1" x14ac:dyDescent="0.15">
      <c r="A25" s="50">
        <v>4</v>
      </c>
      <c r="B25" s="51"/>
      <c r="C25" s="51"/>
      <c r="D25" s="51"/>
      <c r="E25" s="53"/>
      <c r="F25" s="53" t="b">
        <v>0</v>
      </c>
      <c r="G25" s="53"/>
      <c r="H25" s="53"/>
      <c r="I25" s="54">
        <f t="shared" si="0"/>
        <v>0</v>
      </c>
      <c r="J25" s="56" t="str">
        <f t="shared" si="1"/>
        <v>0.0</v>
      </c>
      <c r="K25" s="9">
        <f t="array" ref="K25">IF(F25,INDEX(DataLW,MATCH(E25*IF($G$19="psi",1,145.038),StrengthLW,1),2), INDEX(DataNW,MATCH(E25*IF($G$19="psi",1,145.038),StrengthNW,1),2))</f>
        <v>2500</v>
      </c>
      <c r="L25" s="9">
        <f t="array" ref="L25">IF(F25,INDEX(DataLW,MATCH(E25*IF($G$19="psi",1,145.038),StrengthLW,1),3), INDEX(DataNW,MATCH(E25*IF($G$19="psi",1,145.038),StrengthNW,1),3))</f>
        <v>3000</v>
      </c>
      <c r="M25" s="9" t="e">
        <f t="array" aca="1" ref="M25" ca="1">IF($G$18="yd³",1,1.30795)* BENCH(K25,F25,OFFSET(INDIRECT(VLOOKUP($G$16,theBenchmarks,2,0) &amp; "!$B$2"),MATCH($G$17,NRMCA_Regions,0),0,1,9))</f>
        <v>#NAME?</v>
      </c>
      <c r="N25" s="9" t="e">
        <f t="array" aca="1" ref="N25" ca="1">IF($G$18="yd³",1,1.30795)* BENCH(L25,F25,OFFSET(INDIRECT(VLOOKUP($G$16,theBenchmarks,2,0) &amp; "!$B$2"),MATCH($G$17,NRMCA_Regions,0),0,1,9))</f>
        <v>#NAME?</v>
      </c>
      <c r="O25" s="9"/>
      <c r="P25" s="9"/>
    </row>
    <row r="26" spans="1:16" ht="15.75" customHeight="1" x14ac:dyDescent="0.15">
      <c r="A26" s="50">
        <v>5</v>
      </c>
      <c r="B26" s="51"/>
      <c r="C26" s="51"/>
      <c r="D26" s="51"/>
      <c r="E26" s="53"/>
      <c r="F26" s="53" t="b">
        <v>0</v>
      </c>
      <c r="G26" s="53"/>
      <c r="H26" s="53"/>
      <c r="I26" s="54">
        <f t="shared" si="0"/>
        <v>0</v>
      </c>
      <c r="J26" s="56" t="str">
        <f t="shared" si="1"/>
        <v>0.0</v>
      </c>
      <c r="K26" s="9">
        <f t="array" ref="K26">IF(F26,INDEX(DataLW,MATCH(E26*IF($G$19="psi",1,145.038),StrengthLW,1),2), INDEX(DataNW,MATCH(E26*IF($G$19="psi",1,145.038),StrengthNW,1),2))</f>
        <v>2500</v>
      </c>
      <c r="L26" s="9">
        <f t="array" ref="L26">IF(F26,INDEX(DataLW,MATCH(E26*IF($G$19="psi",1,145.038),StrengthLW,1),3), INDEX(DataNW,MATCH(E26*IF($G$19="psi",1,145.038),StrengthNW,1),3))</f>
        <v>3000</v>
      </c>
      <c r="M26" s="9" t="e">
        <f t="array" aca="1" ref="M26" ca="1">IF($G$18="yd³",1,1.30795)* BENCH(K26,F26,OFFSET(INDIRECT(VLOOKUP($G$16,theBenchmarks,2,0) &amp; "!$B$2"),MATCH($G$17,NRMCA_Regions,0),0,1,9))</f>
        <v>#NAME?</v>
      </c>
      <c r="N26" s="9" t="e">
        <f t="array" aca="1" ref="N26" ca="1">IF($G$18="yd³",1,1.30795)* BENCH(L26,F26,OFFSET(INDIRECT(VLOOKUP($G$16,theBenchmarks,2,0) &amp; "!$B$2"),MATCH($G$17,NRMCA_Regions,0),0,1,9))</f>
        <v>#NAME?</v>
      </c>
    </row>
    <row r="27" spans="1:16" ht="15.75" customHeight="1" x14ac:dyDescent="0.15">
      <c r="A27" s="50">
        <v>6</v>
      </c>
      <c r="B27" s="51"/>
      <c r="C27" s="51"/>
      <c r="D27" s="51"/>
      <c r="E27" s="53"/>
      <c r="F27" s="53" t="b">
        <v>0</v>
      </c>
      <c r="G27" s="53"/>
      <c r="H27" s="53"/>
      <c r="I27" s="54">
        <f t="shared" si="0"/>
        <v>0</v>
      </c>
      <c r="J27" s="56" t="str">
        <f t="shared" si="1"/>
        <v>0.0</v>
      </c>
      <c r="K27" s="9">
        <f t="array" ref="K27">IF(F27,INDEX(DataLW,MATCH(E27*IF($G$19="psi",1,145.038),StrengthLW,1),2), INDEX(DataNW,MATCH(E27*IF($G$19="psi",1,145.038),StrengthNW,1),2))</f>
        <v>2500</v>
      </c>
      <c r="L27" s="9">
        <f t="array" ref="L27">IF(F27,INDEX(DataLW,MATCH(E27*IF($G$19="psi",1,145.038),StrengthLW,1),3), INDEX(DataNW,MATCH(E27*IF($G$19="psi",1,145.038),StrengthNW,1),3))</f>
        <v>3000</v>
      </c>
      <c r="M27" s="9" t="e">
        <f t="array" aca="1" ref="M27" ca="1">IF($G$18="yd³",1,1.30795)* BENCH(K27,F27,OFFSET(INDIRECT(VLOOKUP($G$16,theBenchmarks,2,0) &amp; "!$B$2"),MATCH($G$17,NRMCA_Regions,0),0,1,9))</f>
        <v>#NAME?</v>
      </c>
      <c r="N27" s="9" t="e">
        <f t="array" aca="1" ref="N27" ca="1">IF($G$18="yd³",1,1.30795)* BENCH(L27,F27,OFFSET(INDIRECT(VLOOKUP($G$16,theBenchmarks,2,0) &amp; "!$B$2"),MATCH($G$17,NRMCA_Regions,0),0,1,9))</f>
        <v>#NAME?</v>
      </c>
    </row>
    <row r="28" spans="1:16" ht="15.75" customHeight="1" x14ac:dyDescent="0.15">
      <c r="A28" s="50">
        <v>7</v>
      </c>
      <c r="B28" s="51"/>
      <c r="C28" s="51"/>
      <c r="D28" s="51"/>
      <c r="E28" s="53"/>
      <c r="F28" s="53" t="b">
        <v>0</v>
      </c>
      <c r="G28" s="53"/>
      <c r="H28" s="53"/>
      <c r="I28" s="54">
        <f t="shared" si="0"/>
        <v>0</v>
      </c>
      <c r="J28" s="56" t="str">
        <f t="shared" si="1"/>
        <v>0.0</v>
      </c>
      <c r="K28" s="9">
        <f t="array" ref="K28">IF(F28,INDEX(DataLW,MATCH(E28*IF($G$19="psi",1,145.038),StrengthLW,1),2), INDEX(DataNW,MATCH(E28*IF($G$19="psi",1,145.038),StrengthNW,1),2))</f>
        <v>2500</v>
      </c>
      <c r="L28" s="9">
        <f t="array" ref="L28">IF(F28,INDEX(DataLW,MATCH(E28*IF($G$19="psi",1,145.038),StrengthLW,1),3), INDEX(DataNW,MATCH(E28*IF($G$19="psi",1,145.038),StrengthNW,1),3))</f>
        <v>3000</v>
      </c>
      <c r="M28" s="9" t="e">
        <f t="array" aca="1" ref="M28" ca="1">IF($G$18="yd³",1,1.30795)* BENCH(K28,F28,OFFSET(INDIRECT(VLOOKUP($G$16,theBenchmarks,2,0) &amp; "!$B$2"),MATCH($G$17,NRMCA_Regions,0),0,1,9))</f>
        <v>#NAME?</v>
      </c>
      <c r="N28" s="9" t="e">
        <f t="array" aca="1" ref="N28" ca="1">IF($G$18="yd³",1,1.30795)* BENCH(L28,F28,OFFSET(INDIRECT(VLOOKUP($G$16,theBenchmarks,2,0) &amp; "!$B$2"),MATCH($G$17,NRMCA_Regions,0),0,1,9))</f>
        <v>#NAME?</v>
      </c>
    </row>
    <row r="29" spans="1:16" ht="15.75" customHeight="1" x14ac:dyDescent="0.15">
      <c r="A29" s="50">
        <v>8</v>
      </c>
      <c r="B29" s="51"/>
      <c r="C29" s="51"/>
      <c r="D29" s="51"/>
      <c r="E29" s="53"/>
      <c r="F29" s="53" t="b">
        <v>0</v>
      </c>
      <c r="G29" s="53"/>
      <c r="H29" s="53"/>
      <c r="I29" s="54">
        <f t="shared" si="0"/>
        <v>0</v>
      </c>
      <c r="J29" s="56" t="str">
        <f t="shared" si="1"/>
        <v>0.0</v>
      </c>
      <c r="K29" s="9">
        <f t="array" ref="K29">IF(F29,INDEX(DataLW,MATCH(E29*IF($G$19="psi",1,145.038),StrengthLW,1),2), INDEX(DataNW,MATCH(E29*IF($G$19="psi",1,145.038),StrengthNW,1),2))</f>
        <v>2500</v>
      </c>
      <c r="L29" s="9">
        <f t="array" ref="L29">IF(F29,INDEX(DataLW,MATCH(E29*IF($G$19="psi",1,145.038),StrengthLW,1),3), INDEX(DataNW,MATCH(E29*IF($G$19="psi",1,145.038),StrengthNW,1),3))</f>
        <v>3000</v>
      </c>
      <c r="M29" s="9" t="e">
        <f t="array" aca="1" ref="M29" ca="1">IF($G$18="yd³",1,1.30795)* BENCH(K29,F29,OFFSET(INDIRECT(VLOOKUP($G$16,theBenchmarks,2,0) &amp; "!$B$2"),MATCH($G$17,NRMCA_Regions,0),0,1,9))</f>
        <v>#NAME?</v>
      </c>
      <c r="N29" s="9" t="e">
        <f t="array" aca="1" ref="N29" ca="1">IF($G$18="yd³",1,1.30795)* BENCH(L29,F29,OFFSET(INDIRECT(VLOOKUP($G$16,theBenchmarks,2,0) &amp; "!$B$2"),MATCH($G$17,NRMCA_Regions,0),0,1,9))</f>
        <v>#NAME?</v>
      </c>
    </row>
    <row r="30" spans="1:16" ht="15.75" customHeight="1" x14ac:dyDescent="0.15">
      <c r="A30" s="50">
        <v>9</v>
      </c>
      <c r="B30" s="51"/>
      <c r="C30" s="51"/>
      <c r="D30" s="51"/>
      <c r="E30" s="53"/>
      <c r="F30" s="53" t="b">
        <v>0</v>
      </c>
      <c r="G30" s="53"/>
      <c r="H30" s="53"/>
      <c r="I30" s="54">
        <f t="shared" si="0"/>
        <v>0</v>
      </c>
      <c r="J30" s="56" t="str">
        <f t="shared" si="1"/>
        <v>0.0</v>
      </c>
      <c r="K30" s="9">
        <f t="array" ref="K30">IF(F30,INDEX(DataLW,MATCH(E30*IF($G$19="psi",1,145.038),StrengthLW,1),2), INDEX(DataNW,MATCH(E30*IF($G$19="psi",1,145.038),StrengthNW,1),2))</f>
        <v>2500</v>
      </c>
      <c r="L30" s="9">
        <f t="array" ref="L30">IF(F30,INDEX(DataLW,MATCH(E30*IF($G$19="psi",1,145.038),StrengthLW,1),3), INDEX(DataNW,MATCH(E30*IF($G$19="psi",1,145.038),StrengthNW,1),3))</f>
        <v>3000</v>
      </c>
      <c r="M30" s="9" t="e">
        <f t="array" aca="1" ref="M30" ca="1">IF($G$18="yd³",1,1.30795)* BENCH(K30,F30,OFFSET(INDIRECT(VLOOKUP($G$16,theBenchmarks,2,0) &amp; "!$B$2"),MATCH($G$17,NRMCA_Regions,0),0,1,9))</f>
        <v>#NAME?</v>
      </c>
      <c r="N30" s="9" t="e">
        <f t="array" aca="1" ref="N30" ca="1">IF($G$18="yd³",1,1.30795)* BENCH(L30,F30,OFFSET(INDIRECT(VLOOKUP($G$16,theBenchmarks,2,0) &amp; "!$B$2"),MATCH($G$17,NRMCA_Regions,0),0,1,9))</f>
        <v>#NAME?</v>
      </c>
    </row>
    <row r="31" spans="1:16" ht="15.75" customHeight="1" x14ac:dyDescent="0.15">
      <c r="A31" s="50">
        <v>10</v>
      </c>
      <c r="B31" s="51"/>
      <c r="C31" s="51"/>
      <c r="D31" s="51"/>
      <c r="E31" s="53"/>
      <c r="F31" s="53" t="b">
        <v>0</v>
      </c>
      <c r="G31" s="53"/>
      <c r="H31" s="53"/>
      <c r="I31" s="54">
        <f t="shared" si="0"/>
        <v>0</v>
      </c>
      <c r="J31" s="56" t="str">
        <f t="shared" si="1"/>
        <v>0.0</v>
      </c>
      <c r="K31" s="9">
        <f t="array" ref="K31">IF(F31,INDEX(DataLW,MATCH(E31*IF($G$19="psi",1,145.038),StrengthLW,1),2), INDEX(DataNW,MATCH(E31*IF($G$19="psi",1,145.038),StrengthNW,1),2))</f>
        <v>2500</v>
      </c>
      <c r="L31" s="9">
        <f t="array" ref="L31">IF(F31,INDEX(DataLW,MATCH(E31*IF($G$19="psi",1,145.038),StrengthLW,1),3), INDEX(DataNW,MATCH(E31*IF($G$19="psi",1,145.038),StrengthNW,1),3))</f>
        <v>3000</v>
      </c>
      <c r="M31" s="9" t="e">
        <f t="array" aca="1" ref="M31" ca="1">IF($G$18="yd³",1,1.30795)* BENCH(K31,F31,OFFSET(INDIRECT(VLOOKUP($G$16,theBenchmarks,2,0) &amp; "!$B$2"),MATCH($G$17,NRMCA_Regions,0),0,1,9))</f>
        <v>#NAME?</v>
      </c>
      <c r="N31" s="9" t="e">
        <f t="array" aca="1" ref="N31" ca="1">IF($G$18="yd³",1,1.30795)* BENCH(L31,F31,OFFSET(INDIRECT(VLOOKUP($G$16,theBenchmarks,2,0) &amp; "!$B$2"),MATCH($G$17,NRMCA_Regions,0),0,1,9))</f>
        <v>#NAME?</v>
      </c>
    </row>
    <row r="32" spans="1:16" ht="15.75" customHeight="1" x14ac:dyDescent="0.15">
      <c r="A32" s="50">
        <v>11</v>
      </c>
      <c r="B32" s="51"/>
      <c r="C32" s="51"/>
      <c r="D32" s="51"/>
      <c r="E32" s="53"/>
      <c r="F32" s="53" t="b">
        <v>0</v>
      </c>
      <c r="G32" s="53"/>
      <c r="H32" s="53"/>
      <c r="I32" s="54">
        <f t="shared" si="0"/>
        <v>0</v>
      </c>
      <c r="J32" s="56" t="str">
        <f t="shared" si="1"/>
        <v>0.0</v>
      </c>
      <c r="K32" s="9">
        <f t="array" ref="K32">IF(F32,INDEX(DataLW,MATCH(E32*IF($G$19="psi",1,145.038),StrengthLW,1),2), INDEX(DataNW,MATCH(E32*IF($G$19="psi",1,145.038),StrengthNW,1),2))</f>
        <v>2500</v>
      </c>
      <c r="L32" s="9">
        <f t="array" ref="L32">IF(F32,INDEX(DataLW,MATCH(E32*IF($G$19="psi",1,145.038),StrengthLW,1),3), INDEX(DataNW,MATCH(E32*IF($G$19="psi",1,145.038),StrengthNW,1),3))</f>
        <v>3000</v>
      </c>
      <c r="M32" s="9" t="e">
        <f t="array" aca="1" ref="M32" ca="1">IF($G$18="yd³",1,1.30795)* BENCH(K32,F32,OFFSET(INDIRECT(VLOOKUP($G$16,theBenchmarks,2,0) &amp; "!$B$2"),MATCH($G$17,NRMCA_Regions,0),0,1,9))</f>
        <v>#NAME?</v>
      </c>
      <c r="N32" s="9" t="e">
        <f t="array" aca="1" ref="N32" ca="1">IF($G$18="yd³",1,1.30795)* BENCH(L32,F32,OFFSET(INDIRECT(VLOOKUP($G$16,theBenchmarks,2,0) &amp; "!$B$2"),MATCH($G$17,NRMCA_Regions,0),0,1,9))</f>
        <v>#NAME?</v>
      </c>
    </row>
    <row r="33" spans="1:14" ht="15.75" customHeight="1" x14ac:dyDescent="0.15">
      <c r="A33" s="50">
        <v>12</v>
      </c>
      <c r="B33" s="51"/>
      <c r="C33" s="51"/>
      <c r="D33" s="51"/>
      <c r="E33" s="53"/>
      <c r="F33" s="53" t="b">
        <v>0</v>
      </c>
      <c r="G33" s="53"/>
      <c r="H33" s="53"/>
      <c r="I33" s="54">
        <f t="shared" si="0"/>
        <v>0</v>
      </c>
      <c r="J33" s="56" t="str">
        <f t="shared" si="1"/>
        <v>0.0</v>
      </c>
      <c r="K33" s="9">
        <f t="array" ref="K33">IF(F33,INDEX(DataLW,MATCH(E33*IF($G$19="psi",1,145.038),StrengthLW,1),2), INDEX(DataNW,MATCH(E33*IF($G$19="psi",1,145.038),StrengthNW,1),2))</f>
        <v>2500</v>
      </c>
      <c r="L33" s="9">
        <f t="array" ref="L33">IF(F33,INDEX(DataLW,MATCH(E33*IF($G$19="psi",1,145.038),StrengthLW,1),3), INDEX(DataNW,MATCH(E33*IF($G$19="psi",1,145.038),StrengthNW,1),3))</f>
        <v>3000</v>
      </c>
      <c r="M33" s="9" t="e">
        <f t="array" aca="1" ref="M33" ca="1">IF($G$18="yd³",1,1.30795)* BENCH(K33,F33,OFFSET(INDIRECT(VLOOKUP($G$16,theBenchmarks,2,0) &amp; "!$B$2"),MATCH($G$17,NRMCA_Regions,0),0,1,9))</f>
        <v>#NAME?</v>
      </c>
      <c r="N33" s="9" t="e">
        <f t="array" aca="1" ref="N33" ca="1">IF($G$18="yd³",1,1.30795)* BENCH(L33,F33,OFFSET(INDIRECT(VLOOKUP($G$16,theBenchmarks,2,0) &amp; "!$B$2"),MATCH($G$17,NRMCA_Regions,0),0,1,9))</f>
        <v>#NAME?</v>
      </c>
    </row>
    <row r="34" spans="1:14" ht="15.75" customHeight="1" x14ac:dyDescent="0.15">
      <c r="A34" s="50">
        <v>13</v>
      </c>
      <c r="B34" s="51"/>
      <c r="C34" s="51"/>
      <c r="D34" s="51"/>
      <c r="E34" s="53"/>
      <c r="F34" s="53" t="b">
        <v>0</v>
      </c>
      <c r="G34" s="53"/>
      <c r="H34" s="53"/>
      <c r="I34" s="54">
        <f t="shared" si="0"/>
        <v>0</v>
      </c>
      <c r="J34" s="56" t="str">
        <f t="shared" si="1"/>
        <v>0.0</v>
      </c>
      <c r="K34" s="9">
        <f t="array" ref="K34">IF(F34,INDEX(DataLW,MATCH(E34*IF($G$19="psi",1,145.038),StrengthLW,1),2), INDEX(DataNW,MATCH(E34*IF($G$19="psi",1,145.038),StrengthNW,1),2))</f>
        <v>2500</v>
      </c>
      <c r="L34" s="9">
        <f t="array" ref="L34">IF(F34,INDEX(DataLW,MATCH(E34*IF($G$19="psi",1,145.038),StrengthLW,1),3), INDEX(DataNW,MATCH(E34*IF($G$19="psi",1,145.038),StrengthNW,1),3))</f>
        <v>3000</v>
      </c>
      <c r="M34" s="9" t="e">
        <f t="array" aca="1" ref="M34" ca="1">IF($G$18="yd³",1,1.30795)* BENCH(K34,F34,OFFSET(INDIRECT(VLOOKUP($G$16,theBenchmarks,2,0) &amp; "!$B$2"),MATCH($G$17,NRMCA_Regions,0),0,1,9))</f>
        <v>#NAME?</v>
      </c>
      <c r="N34" s="9" t="e">
        <f t="array" aca="1" ref="N34" ca="1">IF($G$18="yd³",1,1.30795)* BENCH(L34,F34,OFFSET(INDIRECT(VLOOKUP($G$16,theBenchmarks,2,0) &amp; "!$B$2"),MATCH($G$17,NRMCA_Regions,0),0,1,9))</f>
        <v>#NAME?</v>
      </c>
    </row>
    <row r="35" spans="1:14" ht="15.75" customHeight="1" x14ac:dyDescent="0.15">
      <c r="A35" s="50">
        <v>14</v>
      </c>
      <c r="B35" s="51"/>
      <c r="C35" s="51"/>
      <c r="D35" s="51"/>
      <c r="E35" s="53"/>
      <c r="F35" s="53" t="b">
        <v>0</v>
      </c>
      <c r="G35" s="53"/>
      <c r="H35" s="53"/>
      <c r="I35" s="54">
        <f t="shared" si="0"/>
        <v>0</v>
      </c>
      <c r="J35" s="56" t="str">
        <f t="shared" si="1"/>
        <v>0.0</v>
      </c>
      <c r="K35" s="9">
        <f t="array" ref="K35">IF(F35,INDEX(DataLW,MATCH(E35*IF($G$19="psi",1,145.038),StrengthLW,1),2), INDEX(DataNW,MATCH(E35*IF($G$19="psi",1,145.038),StrengthNW,1),2))</f>
        <v>2500</v>
      </c>
      <c r="L35" s="9">
        <f t="array" ref="L35">IF(F35,INDEX(DataLW,MATCH(E35*IF($G$19="psi",1,145.038),StrengthLW,1),3), INDEX(DataNW,MATCH(E35*IF($G$19="psi",1,145.038),StrengthNW,1),3))</f>
        <v>3000</v>
      </c>
      <c r="M35" s="9" t="e">
        <f t="array" aca="1" ref="M35" ca="1">IF($G$18="yd³",1,1.30795)* BENCH(K35,F35,OFFSET(INDIRECT(VLOOKUP($G$16,theBenchmarks,2,0) &amp; "!$B$2"),MATCH($G$17,NRMCA_Regions,0),0,1,9))</f>
        <v>#NAME?</v>
      </c>
      <c r="N35" s="9" t="e">
        <f t="array" aca="1" ref="N35" ca="1">IF($G$18="yd³",1,1.30795)* BENCH(L35,F35,OFFSET(INDIRECT(VLOOKUP($G$16,theBenchmarks,2,0) &amp; "!$B$2"),MATCH($G$17,NRMCA_Regions,0),0,1,9))</f>
        <v>#NAME?</v>
      </c>
    </row>
    <row r="36" spans="1:14" ht="15.75" customHeight="1" x14ac:dyDescent="0.15">
      <c r="A36" s="50">
        <v>15</v>
      </c>
      <c r="B36" s="51"/>
      <c r="C36" s="51"/>
      <c r="D36" s="51"/>
      <c r="E36" s="53"/>
      <c r="F36" s="53" t="b">
        <v>0</v>
      </c>
      <c r="G36" s="53"/>
      <c r="H36" s="53"/>
      <c r="I36" s="54">
        <f t="shared" si="0"/>
        <v>0</v>
      </c>
      <c r="J36" s="56" t="str">
        <f t="shared" si="1"/>
        <v>0.0</v>
      </c>
      <c r="K36" s="9">
        <f t="array" ref="K36">IF(F36,INDEX(DataLW,MATCH(E36*IF($G$19="psi",1,145.038),StrengthLW,1),2), INDEX(DataNW,MATCH(E36*IF($G$19="psi",1,145.038),StrengthNW,1),2))</f>
        <v>2500</v>
      </c>
      <c r="L36" s="9">
        <f t="array" ref="L36">IF(F36,INDEX(DataLW,MATCH(E36*IF($G$19="psi",1,145.038),StrengthLW,1),3), INDEX(DataNW,MATCH(E36*IF($G$19="psi",1,145.038),StrengthNW,1),3))</f>
        <v>3000</v>
      </c>
      <c r="M36" s="9" t="e">
        <f t="array" aca="1" ref="M36" ca="1">IF($G$18="yd³",1,1.30795)* BENCH(K36,F36,OFFSET(INDIRECT(VLOOKUP($G$16,theBenchmarks,2,0) &amp; "!$B$2"),MATCH($G$17,NRMCA_Regions,0),0,1,9))</f>
        <v>#NAME?</v>
      </c>
      <c r="N36" s="9" t="e">
        <f t="array" aca="1" ref="N36" ca="1">IF($G$18="yd³",1,1.30795)* BENCH(L36,F36,OFFSET(INDIRECT(VLOOKUP($G$16,theBenchmarks,2,0) &amp; "!$B$2"),MATCH($G$17,NRMCA_Regions,0),0,1,9))</f>
        <v>#NAME?</v>
      </c>
    </row>
    <row r="37" spans="1:14" ht="15.75" customHeight="1" x14ac:dyDescent="0.15">
      <c r="A37" s="50">
        <v>16</v>
      </c>
      <c r="B37" s="51"/>
      <c r="C37" s="51"/>
      <c r="D37" s="51"/>
      <c r="E37" s="53"/>
      <c r="F37" s="53" t="b">
        <v>0</v>
      </c>
      <c r="G37" s="53"/>
      <c r="H37" s="53"/>
      <c r="I37" s="54">
        <f t="shared" si="0"/>
        <v>0</v>
      </c>
      <c r="J37" s="56" t="str">
        <f t="shared" si="1"/>
        <v>0.0</v>
      </c>
      <c r="K37" s="9">
        <f t="array" ref="K37">IF(F37,INDEX(DataLW,MATCH(E37*IF($G$19="psi",1,145.038),StrengthLW,1),2), INDEX(DataNW,MATCH(E37*IF($G$19="psi",1,145.038),StrengthNW,1),2))</f>
        <v>2500</v>
      </c>
      <c r="L37" s="9">
        <f t="array" ref="L37">IF(F37,INDEX(DataLW,MATCH(E37*IF($G$19="psi",1,145.038),StrengthLW,1),3), INDEX(DataNW,MATCH(E37*IF($G$19="psi",1,145.038),StrengthNW,1),3))</f>
        <v>3000</v>
      </c>
      <c r="M37" s="9" t="e">
        <f t="array" aca="1" ref="M37" ca="1">IF($G$18="yd³",1,1.30795)* BENCH(K37,F37,OFFSET(INDIRECT(VLOOKUP($G$16,theBenchmarks,2,0) &amp; "!$B$2"),MATCH($G$17,NRMCA_Regions,0),0,1,9))</f>
        <v>#NAME?</v>
      </c>
      <c r="N37" s="9" t="e">
        <f t="array" aca="1" ref="N37" ca="1">IF($G$18="yd³",1,1.30795)* BENCH(L37,F37,OFFSET(INDIRECT(VLOOKUP($G$16,theBenchmarks,2,0) &amp; "!$B$2"),MATCH($G$17,NRMCA_Regions,0),0,1,9))</f>
        <v>#NAME?</v>
      </c>
    </row>
    <row r="38" spans="1:14" ht="15.75" customHeight="1" x14ac:dyDescent="0.15">
      <c r="A38" s="50">
        <v>17</v>
      </c>
      <c r="B38" s="51"/>
      <c r="C38" s="51"/>
      <c r="D38" s="51"/>
      <c r="E38" s="53"/>
      <c r="F38" s="53" t="b">
        <v>0</v>
      </c>
      <c r="G38" s="53"/>
      <c r="H38" s="53"/>
      <c r="I38" s="54">
        <f t="shared" si="0"/>
        <v>0</v>
      </c>
      <c r="J38" s="56" t="str">
        <f t="shared" si="1"/>
        <v>0.0</v>
      </c>
      <c r="K38" s="9">
        <f t="array" ref="K38">IF(F38,INDEX(DataLW,MATCH(E38*IF($G$19="psi",1,145.038),StrengthLW,1),2), INDEX(DataNW,MATCH(E38*IF($G$19="psi",1,145.038),StrengthNW,1),2))</f>
        <v>2500</v>
      </c>
      <c r="L38" s="9">
        <f t="array" ref="L38">IF(F38,INDEX(DataLW,MATCH(E38*IF($G$19="psi",1,145.038),StrengthLW,1),3), INDEX(DataNW,MATCH(E38*IF($G$19="psi",1,145.038),StrengthNW,1),3))</f>
        <v>3000</v>
      </c>
      <c r="M38" s="9" t="e">
        <f t="array" aca="1" ref="M38" ca="1">IF($G$18="yd³",1,1.30795)* BENCH(K38,F38,OFFSET(INDIRECT(VLOOKUP($G$16,theBenchmarks,2,0) &amp; "!$B$2"),MATCH($G$17,NRMCA_Regions,0),0,1,9))</f>
        <v>#NAME?</v>
      </c>
      <c r="N38" s="9" t="e">
        <f t="array" aca="1" ref="N38" ca="1">IF($G$18="yd³",1,1.30795)* BENCH(L38,F38,OFFSET(INDIRECT(VLOOKUP($G$16,theBenchmarks,2,0) &amp; "!$B$2"),MATCH($G$17,NRMCA_Regions,0),0,1,9))</f>
        <v>#NAME?</v>
      </c>
    </row>
    <row r="39" spans="1:14" ht="15.75" customHeight="1" x14ac:dyDescent="0.15">
      <c r="A39" s="50">
        <v>18</v>
      </c>
      <c r="B39" s="51"/>
      <c r="C39" s="51"/>
      <c r="D39" s="51"/>
      <c r="E39" s="53"/>
      <c r="F39" s="53" t="b">
        <v>0</v>
      </c>
      <c r="G39" s="53"/>
      <c r="H39" s="53"/>
      <c r="I39" s="54">
        <f t="shared" si="0"/>
        <v>0</v>
      </c>
      <c r="J39" s="56" t="str">
        <f t="shared" si="1"/>
        <v>0.0</v>
      </c>
      <c r="K39" s="9">
        <f t="array" ref="K39">IF(F39,INDEX(DataLW,MATCH(E39*IF($G$19="psi",1,145.038),StrengthLW,1),2), INDEX(DataNW,MATCH(E39*IF($G$19="psi",1,145.038),StrengthNW,1),2))</f>
        <v>2500</v>
      </c>
      <c r="L39" s="9">
        <f t="array" ref="L39">IF(F39,INDEX(DataLW,MATCH(E39*IF($G$19="psi",1,145.038),StrengthLW,1),3), INDEX(DataNW,MATCH(E39*IF($G$19="psi",1,145.038),StrengthNW,1),3))</f>
        <v>3000</v>
      </c>
      <c r="M39" s="9" t="e">
        <f t="array" aca="1" ref="M39" ca="1">IF($G$18="yd³",1,1.30795)* BENCH(K39,F39,OFFSET(INDIRECT(VLOOKUP($G$16,theBenchmarks,2,0) &amp; "!$B$2"),MATCH($G$17,NRMCA_Regions,0),0,1,9))</f>
        <v>#NAME?</v>
      </c>
      <c r="N39" s="9" t="e">
        <f t="array" aca="1" ref="N39" ca="1">IF($G$18="yd³",1,1.30795)* BENCH(L39,F39,OFFSET(INDIRECT(VLOOKUP($G$16,theBenchmarks,2,0) &amp; "!$B$2"),MATCH($G$17,NRMCA_Regions,0),0,1,9))</f>
        <v>#NAME?</v>
      </c>
    </row>
    <row r="40" spans="1:14" ht="15.75" customHeight="1" x14ac:dyDescent="0.15">
      <c r="A40" s="50">
        <v>19</v>
      </c>
      <c r="B40" s="51"/>
      <c r="C40" s="51"/>
      <c r="D40" s="51"/>
      <c r="E40" s="53"/>
      <c r="F40" s="53" t="b">
        <v>0</v>
      </c>
      <c r="G40" s="53"/>
      <c r="H40" s="53"/>
      <c r="I40" s="54">
        <f t="shared" si="0"/>
        <v>0</v>
      </c>
      <c r="J40" s="56" t="str">
        <f t="shared" si="1"/>
        <v>0.0</v>
      </c>
      <c r="K40" s="9">
        <f t="array" ref="K40">IF(F40,INDEX(DataLW,MATCH(E40*IF($G$19="psi",1,145.038),StrengthLW,1),2), INDEX(DataNW,MATCH(E40*IF($G$19="psi",1,145.038),StrengthNW,1),2))</f>
        <v>2500</v>
      </c>
      <c r="L40" s="9">
        <f t="array" ref="L40">IF(F40,INDEX(DataLW,MATCH(E40*IF($G$19="psi",1,145.038),StrengthLW,1),3), INDEX(DataNW,MATCH(E40*IF($G$19="psi",1,145.038),StrengthNW,1),3))</f>
        <v>3000</v>
      </c>
      <c r="M40" s="9" t="e">
        <f t="array" aca="1" ref="M40" ca="1">IF($G$18="yd³",1,1.30795)* BENCH(K40,F40,OFFSET(INDIRECT(VLOOKUP($G$16,theBenchmarks,2,0) &amp; "!$B$2"),MATCH($G$17,NRMCA_Regions,0),0,1,9))</f>
        <v>#NAME?</v>
      </c>
      <c r="N40" s="9" t="e">
        <f t="array" aca="1" ref="N40" ca="1">IF($G$18="yd³",1,1.30795)* BENCH(L40,F40,OFFSET(INDIRECT(VLOOKUP($G$16,theBenchmarks,2,0) &amp; "!$B$2"),MATCH($G$17,NRMCA_Regions,0),0,1,9))</f>
        <v>#NAME?</v>
      </c>
    </row>
    <row r="41" spans="1:14" ht="15.75" customHeight="1" x14ac:dyDescent="0.15">
      <c r="A41" s="50">
        <v>20</v>
      </c>
      <c r="B41" s="51"/>
      <c r="C41" s="51"/>
      <c r="D41" s="51"/>
      <c r="E41" s="53"/>
      <c r="F41" s="53" t="b">
        <v>0</v>
      </c>
      <c r="G41" s="53"/>
      <c r="H41" s="53"/>
      <c r="I41" s="54">
        <f t="shared" si="0"/>
        <v>0</v>
      </c>
      <c r="J41" s="56" t="str">
        <f t="shared" si="1"/>
        <v>0.0</v>
      </c>
      <c r="K41" s="9">
        <f t="array" ref="K41">IF(F41,INDEX(DataLW,MATCH(E41*IF($G$19="psi",1,145.038),StrengthLW,1),2), INDEX(DataNW,MATCH(E41*IF($G$19="psi",1,145.038),StrengthNW,1),2))</f>
        <v>2500</v>
      </c>
      <c r="L41" s="9">
        <f t="array" ref="L41">IF(F41,INDEX(DataLW,MATCH(E41*IF($G$19="psi",1,145.038),StrengthLW,1),3), INDEX(DataNW,MATCH(E41*IF($G$19="psi",1,145.038),StrengthNW,1),3))</f>
        <v>3000</v>
      </c>
      <c r="M41" s="9" t="e">
        <f t="array" aca="1" ref="M41" ca="1">IF($G$18="yd³",1,1.30795)* BENCH(K41,F41,OFFSET(INDIRECT(VLOOKUP($G$16,theBenchmarks,2,0) &amp; "!$B$2"),MATCH($G$17,NRMCA_Regions,0),0,1,9))</f>
        <v>#NAME?</v>
      </c>
      <c r="N41" s="9" t="e">
        <f t="array" aca="1" ref="N41" ca="1">IF($G$18="yd³",1,1.30795)* BENCH(L41,F41,OFFSET(INDIRECT(VLOOKUP($G$16,theBenchmarks,2,0) &amp; "!$B$2"),MATCH($G$17,NRMCA_Regions,0),0,1,9))</f>
        <v>#NAME?</v>
      </c>
    </row>
    <row r="42" spans="1:14" ht="15.75" customHeight="1" x14ac:dyDescent="0.15">
      <c r="A42" s="50">
        <v>21</v>
      </c>
      <c r="B42" s="51"/>
      <c r="C42" s="51"/>
      <c r="D42" s="51"/>
      <c r="E42" s="53"/>
      <c r="F42" s="53" t="b">
        <v>0</v>
      </c>
      <c r="G42" s="53"/>
      <c r="H42" s="53"/>
      <c r="I42" s="54">
        <f t="shared" si="0"/>
        <v>0</v>
      </c>
      <c r="J42" s="56" t="str">
        <f t="shared" si="1"/>
        <v>0.0</v>
      </c>
      <c r="K42" s="9">
        <f t="array" ref="K42">IF(F42,INDEX(DataLW,MATCH(E42*IF($G$19="psi",1,145.038),StrengthLW,1),2), INDEX(DataNW,MATCH(E42*IF($G$19="psi",1,145.038),StrengthNW,1),2))</f>
        <v>2500</v>
      </c>
      <c r="L42" s="9">
        <f t="array" ref="L42">IF(F42,INDEX(DataLW,MATCH(E42*IF($G$19="psi",1,145.038),StrengthLW,1),3), INDEX(DataNW,MATCH(E42*IF($G$19="psi",1,145.038),StrengthNW,1),3))</f>
        <v>3000</v>
      </c>
      <c r="M42" s="9" t="e">
        <f t="array" aca="1" ref="M42" ca="1">IF($G$18="yd³",1,1.30795)* BENCH(K42,F42,OFFSET(INDIRECT(VLOOKUP($G$16,theBenchmarks,2,0) &amp; "!$B$2"),MATCH($G$17,NRMCA_Regions,0),0,1,9))</f>
        <v>#NAME?</v>
      </c>
      <c r="N42" s="9" t="e">
        <f t="array" aca="1" ref="N42" ca="1">IF($G$18="yd³",1,1.30795)* BENCH(L42,F42,OFFSET(INDIRECT(VLOOKUP($G$16,theBenchmarks,2,0) &amp; "!$B$2"),MATCH($G$17,NRMCA_Regions,0),0,1,9))</f>
        <v>#NAME?</v>
      </c>
    </row>
    <row r="43" spans="1:14" ht="15.75" customHeight="1" x14ac:dyDescent="0.15">
      <c r="A43" s="50">
        <v>22</v>
      </c>
      <c r="B43" s="51"/>
      <c r="C43" s="51"/>
      <c r="D43" s="51"/>
      <c r="E43" s="53"/>
      <c r="F43" s="53" t="b">
        <v>0</v>
      </c>
      <c r="G43" s="53"/>
      <c r="H43" s="53"/>
      <c r="I43" s="54">
        <f t="shared" si="0"/>
        <v>0</v>
      </c>
      <c r="J43" s="56" t="str">
        <f t="shared" si="1"/>
        <v>0.0</v>
      </c>
      <c r="K43" s="9">
        <f t="array" ref="K43">IF(F43,INDEX(DataLW,MATCH(E43*IF($G$19="psi",1,145.038),StrengthLW,1),2), INDEX(DataNW,MATCH(E43*IF($G$19="psi",1,145.038),StrengthNW,1),2))</f>
        <v>2500</v>
      </c>
      <c r="L43" s="9">
        <f t="array" ref="L43">IF(F43,INDEX(DataLW,MATCH(E43*IF($G$19="psi",1,145.038),StrengthLW,1),3), INDEX(DataNW,MATCH(E43*IF($G$19="psi",1,145.038),StrengthNW,1),3))</f>
        <v>3000</v>
      </c>
      <c r="M43" s="9" t="e">
        <f t="array" aca="1" ref="M43" ca="1">IF($G$18="yd³",1,1.30795)* BENCH(K43,F43,OFFSET(INDIRECT(VLOOKUP($G$16,theBenchmarks,2,0) &amp; "!$B$2"),MATCH($G$17,NRMCA_Regions,0),0,1,9))</f>
        <v>#NAME?</v>
      </c>
      <c r="N43" s="9" t="e">
        <f t="array" aca="1" ref="N43" ca="1">IF($G$18="yd³",1,1.30795)* BENCH(L43,F43,OFFSET(INDIRECT(VLOOKUP($G$16,theBenchmarks,2,0) &amp; "!$B$2"),MATCH($G$17,NRMCA_Regions,0),0,1,9))</f>
        <v>#NAME?</v>
      </c>
    </row>
    <row r="44" spans="1:14" ht="15.75" customHeight="1" x14ac:dyDescent="0.15">
      <c r="A44" s="50">
        <v>23</v>
      </c>
      <c r="B44" s="51"/>
      <c r="C44" s="51"/>
      <c r="D44" s="51"/>
      <c r="E44" s="53"/>
      <c r="F44" s="53" t="b">
        <v>0</v>
      </c>
      <c r="G44" s="53"/>
      <c r="H44" s="53"/>
      <c r="I44" s="54">
        <f t="shared" si="0"/>
        <v>0</v>
      </c>
      <c r="J44" s="56" t="str">
        <f t="shared" si="1"/>
        <v>0.0</v>
      </c>
      <c r="K44" s="9">
        <f t="array" ref="K44">IF(F44,INDEX(DataLW,MATCH(E44*IF($G$19="psi",1,145.038),StrengthLW,1),2), INDEX(DataNW,MATCH(E44*IF($G$19="psi",1,145.038),StrengthNW,1),2))</f>
        <v>2500</v>
      </c>
      <c r="L44" s="9">
        <f t="array" ref="L44">IF(F44,INDEX(DataLW,MATCH(E44*IF($G$19="psi",1,145.038),StrengthLW,1),3), INDEX(DataNW,MATCH(E44*IF($G$19="psi",1,145.038),StrengthNW,1),3))</f>
        <v>3000</v>
      </c>
      <c r="M44" s="9" t="e">
        <f t="array" aca="1" ref="M44" ca="1">IF($G$18="yd³",1,1.30795)* BENCH(K44,F44,OFFSET(INDIRECT(VLOOKUP($G$16,theBenchmarks,2,0) &amp; "!$B$2"),MATCH($G$17,NRMCA_Regions,0),0,1,9))</f>
        <v>#NAME?</v>
      </c>
      <c r="N44" s="9" t="e">
        <f t="array" aca="1" ref="N44" ca="1">IF($G$18="yd³",1,1.30795)* BENCH(L44,F44,OFFSET(INDIRECT(VLOOKUP($G$16,theBenchmarks,2,0) &amp; "!$B$2"),MATCH($G$17,NRMCA_Regions,0),0,1,9))</f>
        <v>#NAME?</v>
      </c>
    </row>
    <row r="45" spans="1:14" ht="15.75" customHeight="1" x14ac:dyDescent="0.15">
      <c r="A45" s="50">
        <v>24</v>
      </c>
      <c r="B45" s="51"/>
      <c r="C45" s="51"/>
      <c r="D45" s="51"/>
      <c r="E45" s="53"/>
      <c r="F45" s="53" t="b">
        <v>0</v>
      </c>
      <c r="G45" s="53"/>
      <c r="H45" s="53"/>
      <c r="I45" s="54">
        <f t="shared" si="0"/>
        <v>0</v>
      </c>
      <c r="J45" s="56" t="str">
        <f t="shared" si="1"/>
        <v>0.0</v>
      </c>
      <c r="K45" s="9">
        <f t="array" ref="K45">IF(F45,INDEX(DataLW,MATCH(E45*IF($G$19="psi",1,145.038),StrengthLW,1),2), INDEX(DataNW,MATCH(E45*IF($G$19="psi",1,145.038),StrengthNW,1),2))</f>
        <v>2500</v>
      </c>
      <c r="L45" s="9">
        <f t="array" ref="L45">IF(F45,INDEX(DataLW,MATCH(E45*IF($G$19="psi",1,145.038),StrengthLW,1),3), INDEX(DataNW,MATCH(E45*IF($G$19="psi",1,145.038),StrengthNW,1),3))</f>
        <v>3000</v>
      </c>
      <c r="M45" s="9" t="e">
        <f t="array" aca="1" ref="M45" ca="1">IF($G$18="yd³",1,1.30795)* BENCH(K45,F45,OFFSET(INDIRECT(VLOOKUP($G$16,theBenchmarks,2,0) &amp; "!$B$2"),MATCH($G$17,NRMCA_Regions,0),0,1,9))</f>
        <v>#NAME?</v>
      </c>
      <c r="N45" s="9" t="e">
        <f t="array" aca="1" ref="N45" ca="1">IF($G$18="yd³",1,1.30795)* BENCH(L45,F45,OFFSET(INDIRECT(VLOOKUP($G$16,theBenchmarks,2,0) &amp; "!$B$2"),MATCH($G$17,NRMCA_Regions,0),0,1,9))</f>
        <v>#NAME?</v>
      </c>
    </row>
    <row r="46" spans="1:14" ht="15.75" customHeight="1" x14ac:dyDescent="0.15">
      <c r="A46" s="50">
        <v>25</v>
      </c>
      <c r="B46" s="51"/>
      <c r="C46" s="51"/>
      <c r="D46" s="51"/>
      <c r="E46" s="53"/>
      <c r="F46" s="53" t="b">
        <v>0</v>
      </c>
      <c r="G46" s="53"/>
      <c r="H46" s="53"/>
      <c r="I46" s="54">
        <f t="shared" si="0"/>
        <v>0</v>
      </c>
      <c r="J46" s="56" t="str">
        <f t="shared" si="1"/>
        <v>0.0</v>
      </c>
      <c r="K46" s="9">
        <f t="array" ref="K46">IF(F46,INDEX(DataLW,MATCH(E46*IF($G$19="psi",1,145.038),StrengthLW,1),2), INDEX(DataNW,MATCH(E46*IF($G$19="psi",1,145.038),StrengthNW,1),2))</f>
        <v>2500</v>
      </c>
      <c r="L46" s="9">
        <f t="array" ref="L46">IF(F46,INDEX(DataLW,MATCH(E46*IF($G$19="psi",1,145.038),StrengthLW,1),3), INDEX(DataNW,MATCH(E46*IF($G$19="psi",1,145.038),StrengthNW,1),3))</f>
        <v>3000</v>
      </c>
      <c r="M46" s="9" t="e">
        <f t="array" aca="1" ref="M46" ca="1">IF($G$18="yd³",1,1.30795)* BENCH(K46,F46,OFFSET(INDIRECT(VLOOKUP($G$16,theBenchmarks,2,0) &amp; "!$B$2"),MATCH($G$17,NRMCA_Regions,0),0,1,9))</f>
        <v>#NAME?</v>
      </c>
      <c r="N46" s="9" t="e">
        <f t="array" aca="1" ref="N46" ca="1">IF($G$18="yd³",1,1.30795)* BENCH(L46,F46,OFFSET(INDIRECT(VLOOKUP($G$16,theBenchmarks,2,0) &amp; "!$B$2"),MATCH($G$17,NRMCA_Regions,0),0,1,9))</f>
        <v>#NAME?</v>
      </c>
    </row>
    <row r="47" spans="1:14" ht="15.75" customHeight="1" x14ac:dyDescent="0.15">
      <c r="A47" s="50">
        <v>26</v>
      </c>
      <c r="B47" s="51"/>
      <c r="C47" s="51"/>
      <c r="D47" s="51"/>
      <c r="E47" s="53"/>
      <c r="F47" s="53" t="b">
        <v>0</v>
      </c>
      <c r="G47" s="53"/>
      <c r="H47" s="53"/>
      <c r="I47" s="54">
        <f t="shared" si="0"/>
        <v>0</v>
      </c>
      <c r="J47" s="56" t="str">
        <f t="shared" si="1"/>
        <v>0.0</v>
      </c>
      <c r="K47" s="9">
        <f t="array" ref="K47">IF(F47,INDEX(DataLW,MATCH(E47*IF($G$19="psi",1,145.038),StrengthLW,1),2), INDEX(DataNW,MATCH(E47*IF($G$19="psi",1,145.038),StrengthNW,1),2))</f>
        <v>2500</v>
      </c>
      <c r="L47" s="9">
        <f t="array" ref="L47">IF(F47,INDEX(DataLW,MATCH(E47*IF($G$19="psi",1,145.038),StrengthLW,1),3), INDEX(DataNW,MATCH(E47*IF($G$19="psi",1,145.038),StrengthNW,1),3))</f>
        <v>3000</v>
      </c>
      <c r="M47" s="9" t="e">
        <f t="array" aca="1" ref="M47" ca="1">IF($G$18="yd³",1,1.30795)* BENCH(K47,F47,OFFSET(INDIRECT(VLOOKUP($G$16,theBenchmarks,2,0) &amp; "!$B$2"),MATCH($G$17,NRMCA_Regions,0),0,1,9))</f>
        <v>#NAME?</v>
      </c>
      <c r="N47" s="9" t="e">
        <f t="array" aca="1" ref="N47" ca="1">IF($G$18="yd³",1,1.30795)* BENCH(L47,F47,OFFSET(INDIRECT(VLOOKUP($G$16,theBenchmarks,2,0) &amp; "!$B$2"),MATCH($G$17,NRMCA_Regions,0),0,1,9))</f>
        <v>#NAME?</v>
      </c>
    </row>
    <row r="48" spans="1:14" ht="15.75" customHeight="1" x14ac:dyDescent="0.15">
      <c r="A48" s="50">
        <v>27</v>
      </c>
      <c r="B48" s="51"/>
      <c r="C48" s="51"/>
      <c r="D48" s="51"/>
      <c r="E48" s="53"/>
      <c r="F48" s="53" t="b">
        <v>0</v>
      </c>
      <c r="G48" s="53"/>
      <c r="H48" s="53"/>
      <c r="I48" s="54">
        <f t="shared" si="0"/>
        <v>0</v>
      </c>
      <c r="J48" s="56" t="str">
        <f t="shared" si="1"/>
        <v>0.0</v>
      </c>
      <c r="K48" s="9">
        <f t="array" ref="K48">IF(F48,INDEX(DataLW,MATCH(E48*IF($G$19="psi",1,145.038),StrengthLW,1),2), INDEX(DataNW,MATCH(E48*IF($G$19="psi",1,145.038),StrengthNW,1),2))</f>
        <v>2500</v>
      </c>
      <c r="L48" s="9">
        <f t="array" ref="L48">IF(F48,INDEX(DataLW,MATCH(E48*IF($G$19="psi",1,145.038),StrengthLW,1),3), INDEX(DataNW,MATCH(E48*IF($G$19="psi",1,145.038),StrengthNW,1),3))</f>
        <v>3000</v>
      </c>
      <c r="M48" s="9" t="e">
        <f t="array" aca="1" ref="M48" ca="1">IF($G$18="yd³",1,1.30795)* BENCH(K48,F48,OFFSET(INDIRECT(VLOOKUP($G$16,theBenchmarks,2,0) &amp; "!$B$2"),MATCH($G$17,NRMCA_Regions,0),0,1,9))</f>
        <v>#NAME?</v>
      </c>
      <c r="N48" s="9" t="e">
        <f t="array" aca="1" ref="N48" ca="1">IF($G$18="yd³",1,1.30795)* BENCH(L48,F48,OFFSET(INDIRECT(VLOOKUP($G$16,theBenchmarks,2,0) &amp; "!$B$2"),MATCH($G$17,NRMCA_Regions,0),0,1,9))</f>
        <v>#NAME?</v>
      </c>
    </row>
    <row r="49" spans="1:14" ht="15.75" customHeight="1" x14ac:dyDescent="0.15">
      <c r="A49" s="50">
        <v>28</v>
      </c>
      <c r="B49" s="51"/>
      <c r="C49" s="51"/>
      <c r="D49" s="51"/>
      <c r="E49" s="53"/>
      <c r="F49" s="53" t="b">
        <v>0</v>
      </c>
      <c r="G49" s="53"/>
      <c r="H49" s="53"/>
      <c r="I49" s="54">
        <f t="shared" si="0"/>
        <v>0</v>
      </c>
      <c r="J49" s="56" t="str">
        <f t="shared" si="1"/>
        <v>0.0</v>
      </c>
      <c r="K49" s="9">
        <f t="array" ref="K49">IF(F49,INDEX(DataLW,MATCH(E49*IF($G$19="psi",1,145.038),StrengthLW,1),2), INDEX(DataNW,MATCH(E49*IF($G$19="psi",1,145.038),StrengthNW,1),2))</f>
        <v>2500</v>
      </c>
      <c r="L49" s="9">
        <f t="array" ref="L49">IF(F49,INDEX(DataLW,MATCH(E49*IF($G$19="psi",1,145.038),StrengthLW,1),3), INDEX(DataNW,MATCH(E49*IF($G$19="psi",1,145.038),StrengthNW,1),3))</f>
        <v>3000</v>
      </c>
      <c r="M49" s="9" t="e">
        <f t="array" aca="1" ref="M49" ca="1">IF($G$18="yd³",1,1.30795)* BENCH(K49,F49,OFFSET(INDIRECT(VLOOKUP($G$16,theBenchmarks,2,0) &amp; "!$B$2"),MATCH($G$17,NRMCA_Regions,0),0,1,9))</f>
        <v>#NAME?</v>
      </c>
      <c r="N49" s="9" t="e">
        <f t="array" aca="1" ref="N49" ca="1">IF($G$18="yd³",1,1.30795)* BENCH(L49,F49,OFFSET(INDIRECT(VLOOKUP($G$16,theBenchmarks,2,0) &amp; "!$B$2"),MATCH($G$17,NRMCA_Regions,0),0,1,9))</f>
        <v>#NAME?</v>
      </c>
    </row>
    <row r="50" spans="1:14" ht="15.75" customHeight="1" x14ac:dyDescent="0.15">
      <c r="A50" s="50">
        <v>29</v>
      </c>
      <c r="B50" s="51"/>
      <c r="C50" s="51"/>
      <c r="D50" s="51"/>
      <c r="E50" s="53"/>
      <c r="F50" s="53" t="b">
        <v>0</v>
      </c>
      <c r="G50" s="53"/>
      <c r="H50" s="53"/>
      <c r="I50" s="54">
        <f t="shared" si="0"/>
        <v>0</v>
      </c>
      <c r="J50" s="56" t="str">
        <f t="shared" si="1"/>
        <v>0.0</v>
      </c>
      <c r="K50" s="9">
        <f t="array" ref="K50">IF(F50,INDEX(DataLW,MATCH(E50*IF($G$19="psi",1,145.038),StrengthLW,1),2), INDEX(DataNW,MATCH(E50*IF($G$19="psi",1,145.038),StrengthNW,1),2))</f>
        <v>2500</v>
      </c>
      <c r="L50" s="9">
        <f t="array" ref="L50">IF(F50,INDEX(DataLW,MATCH(E50*IF($G$19="psi",1,145.038),StrengthLW,1),3), INDEX(DataNW,MATCH(E50*IF($G$19="psi",1,145.038),StrengthNW,1),3))</f>
        <v>3000</v>
      </c>
      <c r="M50" s="9" t="e">
        <f t="array" aca="1" ref="M50" ca="1">IF($G$18="yd³",1,1.30795)* BENCH(K50,F50,OFFSET(INDIRECT(VLOOKUP($G$16,theBenchmarks,2,0) &amp; "!$B$2"),MATCH($G$17,NRMCA_Regions,0),0,1,9))</f>
        <v>#NAME?</v>
      </c>
      <c r="N50" s="9" t="e">
        <f t="array" aca="1" ref="N50" ca="1">IF($G$18="yd³",1,1.30795)* BENCH(L50,F50,OFFSET(INDIRECT(VLOOKUP($G$16,theBenchmarks,2,0) &amp; "!$B$2"),MATCH($G$17,NRMCA_Regions,0),0,1,9))</f>
        <v>#NAME?</v>
      </c>
    </row>
    <row r="51" spans="1:14" ht="15.75" customHeight="1" x14ac:dyDescent="0.15">
      <c r="A51" s="57">
        <v>30</v>
      </c>
      <c r="B51" s="58"/>
      <c r="C51" s="58"/>
      <c r="D51" s="58"/>
      <c r="E51" s="59"/>
      <c r="F51" s="59" t="b">
        <v>0</v>
      </c>
      <c r="G51" s="59"/>
      <c r="H51" s="59"/>
      <c r="I51" s="60">
        <f t="shared" si="0"/>
        <v>0</v>
      </c>
      <c r="J51" s="61" t="str">
        <f t="shared" si="1"/>
        <v>0.0</v>
      </c>
      <c r="K51" s="9">
        <f t="array" ref="K51">IF(F51,INDEX(DataLW,MATCH(E51*IF($G$19="psi",1,145.038),StrengthLW,1),2), INDEX(DataNW,MATCH(E51*IF($G$19="psi",1,145.038),StrengthNW,1),2))</f>
        <v>2500</v>
      </c>
      <c r="L51" s="9">
        <f t="array" ref="L51">IF(F51,INDEX(DataLW,MATCH(E51*IF($G$19="psi",1,145.038),StrengthLW,1),3), INDEX(DataNW,MATCH(E51*IF($G$19="psi",1,145.038),StrengthNW,1),3))</f>
        <v>3000</v>
      </c>
      <c r="M51" s="9" t="e">
        <f t="array" aca="1" ref="M51" ca="1">IF($G$18="yd³",1,1.30795)* BENCH(K51,F51,OFFSET(INDIRECT(VLOOKUP($G$16,theBenchmarks,2,0) &amp; "!$B$2"),MATCH($G$17,NRMCA_Regions,0),0,1,9))</f>
        <v>#NAME?</v>
      </c>
      <c r="N51" s="9" t="e">
        <f t="array" aca="1" ref="N51" ca="1">IF($G$18="yd³",1,1.30795)* BENCH(L51,F51,OFFSET(INDIRECT(VLOOKUP($G$16,theBenchmarks,2,0) &amp; "!$B$2"),MATCH($G$17,NRMCA_Regions,0),0,1,9))</f>
        <v>#NAME?</v>
      </c>
    </row>
    <row r="52" spans="1:14" ht="15.75" customHeight="1" x14ac:dyDescent="0.15">
      <c r="K52" s="9"/>
      <c r="L52" s="9"/>
      <c r="M52" s="9"/>
      <c r="N52" s="9"/>
    </row>
    <row r="53" spans="1:14" ht="15.75" customHeight="1" x14ac:dyDescent="0.15">
      <c r="K53" s="9"/>
      <c r="L53" s="9"/>
      <c r="M53" s="9"/>
      <c r="N53" s="9"/>
    </row>
    <row r="54" spans="1:14" ht="15.75" customHeight="1" x14ac:dyDescent="0.15">
      <c r="K54" s="9"/>
      <c r="L54" s="9"/>
      <c r="M54" s="9"/>
      <c r="N54" s="9"/>
    </row>
    <row r="55" spans="1:14" ht="15.75" customHeight="1" x14ac:dyDescent="0.15">
      <c r="K55" s="9"/>
      <c r="L55" s="9"/>
      <c r="M55" s="9"/>
      <c r="N55" s="9"/>
    </row>
    <row r="56" spans="1:14" ht="15.75" customHeight="1" x14ac:dyDescent="0.15">
      <c r="K56" s="9"/>
      <c r="L56" s="9"/>
      <c r="M56" s="9"/>
      <c r="N56" s="9"/>
    </row>
    <row r="57" spans="1:14" ht="15.75" customHeight="1" x14ac:dyDescent="0.15">
      <c r="K57" s="9"/>
      <c r="L57" s="9"/>
      <c r="M57" s="9"/>
      <c r="N57" s="9"/>
    </row>
    <row r="58" spans="1:14" ht="15.75" customHeight="1" x14ac:dyDescent="0.15">
      <c r="K58" s="9"/>
      <c r="L58" s="9"/>
      <c r="M58" s="9"/>
      <c r="N58" s="9"/>
    </row>
    <row r="59" spans="1:14" ht="15.75" customHeight="1" x14ac:dyDescent="0.15">
      <c r="K59" s="9"/>
      <c r="L59" s="9"/>
      <c r="M59" s="9"/>
      <c r="N59" s="9"/>
    </row>
    <row r="60" spans="1:14" ht="15.75" customHeight="1" x14ac:dyDescent="0.15">
      <c r="K60" s="9"/>
      <c r="L60" s="9"/>
      <c r="M60" s="9"/>
      <c r="N60" s="9"/>
    </row>
    <row r="61" spans="1:14" ht="15.75" customHeight="1" x14ac:dyDescent="0.15">
      <c r="K61" s="9"/>
      <c r="L61" s="9"/>
      <c r="M61" s="9"/>
      <c r="N61" s="9"/>
    </row>
    <row r="62" spans="1:14" ht="15.75" customHeight="1" x14ac:dyDescent="0.15">
      <c r="K62" s="9"/>
      <c r="L62" s="9"/>
      <c r="M62" s="9"/>
      <c r="N62" s="9"/>
    </row>
    <row r="63" spans="1:14" ht="13" x14ac:dyDescent="0.15">
      <c r="K63" s="9"/>
      <c r="L63" s="9"/>
      <c r="M63" s="9"/>
      <c r="N63" s="9"/>
    </row>
    <row r="64" spans="1:14" ht="13" x14ac:dyDescent="0.15">
      <c r="K64" s="9"/>
      <c r="L64" s="9"/>
      <c r="M64" s="9"/>
      <c r="N64" s="9"/>
    </row>
    <row r="65" spans="11:14" ht="13" x14ac:dyDescent="0.15">
      <c r="K65" s="9"/>
      <c r="L65" s="9"/>
      <c r="M65" s="9"/>
      <c r="N65" s="9"/>
    </row>
    <row r="66" spans="11:14" ht="13" x14ac:dyDescent="0.15">
      <c r="K66" s="9"/>
      <c r="L66" s="9"/>
      <c r="M66" s="9"/>
      <c r="N66" s="9"/>
    </row>
    <row r="67" spans="11:14" ht="13" x14ac:dyDescent="0.15">
      <c r="K67" s="9"/>
      <c r="L67" s="9"/>
      <c r="M67" s="9"/>
      <c r="N67" s="9"/>
    </row>
    <row r="68" spans="11:14" ht="13" x14ac:dyDescent="0.15">
      <c r="K68" s="9"/>
      <c r="L68" s="9"/>
      <c r="M68" s="9"/>
      <c r="N68" s="9"/>
    </row>
    <row r="69" spans="11:14" ht="13" x14ac:dyDescent="0.15">
      <c r="K69" s="9"/>
      <c r="L69" s="9"/>
      <c r="M69" s="9"/>
      <c r="N69" s="9"/>
    </row>
    <row r="70" spans="11:14" ht="13" x14ac:dyDescent="0.15">
      <c r="K70" s="9"/>
      <c r="L70" s="9"/>
      <c r="M70" s="9"/>
      <c r="N70" s="9"/>
    </row>
    <row r="71" spans="11:14" ht="13" x14ac:dyDescent="0.15">
      <c r="K71" s="9"/>
      <c r="L71" s="9"/>
      <c r="M71" s="9"/>
      <c r="N71" s="9"/>
    </row>
    <row r="72" spans="11:14" ht="13" x14ac:dyDescent="0.15">
      <c r="K72" s="9"/>
      <c r="L72" s="9"/>
      <c r="M72" s="9"/>
      <c r="N72" s="9"/>
    </row>
    <row r="73" spans="11:14" ht="13" x14ac:dyDescent="0.15">
      <c r="K73" s="9"/>
      <c r="L73" s="9"/>
      <c r="M73" s="9"/>
      <c r="N73" s="9"/>
    </row>
    <row r="74" spans="11:14" ht="13" x14ac:dyDescent="0.15">
      <c r="K74" s="9"/>
      <c r="L74" s="9"/>
      <c r="M74" s="9"/>
      <c r="N74" s="9"/>
    </row>
    <row r="75" spans="11:14" ht="13" x14ac:dyDescent="0.15">
      <c r="K75" s="9"/>
      <c r="L75" s="9"/>
      <c r="M75" s="9"/>
      <c r="N75" s="9"/>
    </row>
    <row r="76" spans="11:14" ht="13" x14ac:dyDescent="0.15">
      <c r="K76" s="9"/>
      <c r="L76" s="9"/>
      <c r="M76" s="9"/>
      <c r="N76" s="9"/>
    </row>
    <row r="77" spans="11:14" ht="13" x14ac:dyDescent="0.15">
      <c r="K77" s="9"/>
      <c r="L77" s="9"/>
      <c r="M77" s="9"/>
      <c r="N77" s="9"/>
    </row>
    <row r="78" spans="11:14" ht="13" x14ac:dyDescent="0.15">
      <c r="K78" s="9"/>
      <c r="L78" s="9"/>
      <c r="M78" s="9"/>
      <c r="N78" s="9"/>
    </row>
    <row r="79" spans="11:14" ht="13" x14ac:dyDescent="0.15">
      <c r="K79" s="9"/>
      <c r="L79" s="9"/>
      <c r="M79" s="9"/>
      <c r="N79" s="9"/>
    </row>
    <row r="80" spans="11:14" ht="13" x14ac:dyDescent="0.15">
      <c r="K80" s="9"/>
      <c r="L80" s="9"/>
      <c r="M80" s="9"/>
      <c r="N80" s="9"/>
    </row>
    <row r="81" spans="11:14" ht="13" x14ac:dyDescent="0.15">
      <c r="K81" s="9"/>
      <c r="L81" s="9"/>
      <c r="M81" s="9"/>
      <c r="N81" s="9"/>
    </row>
    <row r="82" spans="11:14" ht="13" x14ac:dyDescent="0.15">
      <c r="K82" s="9"/>
      <c r="L82" s="9"/>
      <c r="M82" s="9"/>
      <c r="N82" s="9"/>
    </row>
    <row r="83" spans="11:14" ht="13" x14ac:dyDescent="0.15">
      <c r="K83" s="9"/>
      <c r="L83" s="9"/>
      <c r="M83" s="9"/>
      <c r="N83" s="9"/>
    </row>
    <row r="84" spans="11:14" ht="13" x14ac:dyDescent="0.15">
      <c r="K84" s="9"/>
      <c r="L84" s="9"/>
      <c r="M84" s="9"/>
      <c r="N84" s="9"/>
    </row>
    <row r="85" spans="11:14" ht="13" x14ac:dyDescent="0.15">
      <c r="K85" s="9"/>
      <c r="L85" s="9"/>
      <c r="M85" s="9"/>
      <c r="N85" s="9"/>
    </row>
    <row r="86" spans="11:14" ht="13" x14ac:dyDescent="0.15">
      <c r="K86" s="9"/>
      <c r="L86" s="9"/>
      <c r="M86" s="9"/>
      <c r="N86" s="9"/>
    </row>
    <row r="87" spans="11:14" ht="13" x14ac:dyDescent="0.15">
      <c r="K87" s="9"/>
      <c r="L87" s="9"/>
      <c r="M87" s="9"/>
      <c r="N87" s="9"/>
    </row>
    <row r="88" spans="11:14" ht="13" x14ac:dyDescent="0.15">
      <c r="K88" s="9"/>
      <c r="L88" s="9"/>
      <c r="M88" s="9"/>
      <c r="N88" s="9"/>
    </row>
    <row r="89" spans="11:14" ht="13" x14ac:dyDescent="0.15">
      <c r="K89" s="9"/>
      <c r="L89" s="9"/>
      <c r="M89" s="9"/>
      <c r="N89" s="9"/>
    </row>
    <row r="90" spans="11:14" ht="13" x14ac:dyDescent="0.15">
      <c r="K90" s="9"/>
      <c r="L90" s="9"/>
      <c r="M90" s="9"/>
      <c r="N90" s="9"/>
    </row>
    <row r="91" spans="11:14" ht="13" x14ac:dyDescent="0.15">
      <c r="K91" s="9"/>
      <c r="L91" s="9"/>
      <c r="M91" s="9"/>
      <c r="N91" s="9"/>
    </row>
    <row r="92" spans="11:14" ht="13" x14ac:dyDescent="0.15">
      <c r="K92" s="9"/>
      <c r="L92" s="9"/>
      <c r="M92" s="9"/>
      <c r="N92" s="9"/>
    </row>
    <row r="93" spans="11:14" ht="13" x14ac:dyDescent="0.15">
      <c r="K93" s="9"/>
      <c r="L93" s="9"/>
      <c r="M93" s="9"/>
      <c r="N93" s="9"/>
    </row>
    <row r="94" spans="11:14" ht="13" x14ac:dyDescent="0.15">
      <c r="K94" s="9"/>
      <c r="L94" s="9"/>
      <c r="M94" s="9"/>
      <c r="N94" s="9"/>
    </row>
    <row r="95" spans="11:14" ht="13" x14ac:dyDescent="0.15">
      <c r="K95" s="9"/>
      <c r="L95" s="9"/>
      <c r="M95" s="9"/>
      <c r="N95" s="9"/>
    </row>
    <row r="96" spans="11:14" ht="13" x14ac:dyDescent="0.15">
      <c r="K96" s="9"/>
      <c r="L96" s="9"/>
      <c r="M96" s="9"/>
      <c r="N96" s="9"/>
    </row>
    <row r="97" spans="11:14" ht="13" x14ac:dyDescent="0.15">
      <c r="K97" s="9"/>
      <c r="L97" s="9"/>
      <c r="M97" s="9"/>
      <c r="N97" s="9"/>
    </row>
    <row r="98" spans="11:14" ht="13" x14ac:dyDescent="0.15">
      <c r="K98" s="9"/>
      <c r="L98" s="9"/>
      <c r="M98" s="9"/>
      <c r="N98" s="9"/>
    </row>
    <row r="99" spans="11:14" ht="13" x14ac:dyDescent="0.15">
      <c r="K99" s="9"/>
      <c r="L99" s="9"/>
      <c r="M99" s="9"/>
      <c r="N99" s="9"/>
    </row>
    <row r="100" spans="11:14" ht="13" x14ac:dyDescent="0.15">
      <c r="K100" s="9"/>
      <c r="L100" s="9"/>
      <c r="M100" s="9"/>
      <c r="N100" s="9"/>
    </row>
    <row r="101" spans="11:14" ht="13" x14ac:dyDescent="0.15">
      <c r="K101" s="9"/>
      <c r="L101" s="9"/>
      <c r="M101" s="9"/>
      <c r="N101" s="9"/>
    </row>
    <row r="102" spans="11:14" ht="13" x14ac:dyDescent="0.15">
      <c r="K102" s="9"/>
      <c r="L102" s="9"/>
      <c r="M102" s="9"/>
      <c r="N102" s="9"/>
    </row>
    <row r="103" spans="11:14" ht="13" x14ac:dyDescent="0.15">
      <c r="K103" s="9"/>
      <c r="L103" s="9"/>
      <c r="M103" s="9"/>
      <c r="N103" s="9"/>
    </row>
    <row r="104" spans="11:14" ht="13" x14ac:dyDescent="0.15">
      <c r="K104" s="9"/>
      <c r="L104" s="9"/>
      <c r="M104" s="9"/>
      <c r="N104" s="9"/>
    </row>
    <row r="105" spans="11:14" ht="13" x14ac:dyDescent="0.15">
      <c r="K105" s="9"/>
      <c r="L105" s="9"/>
      <c r="M105" s="9"/>
      <c r="N105" s="9"/>
    </row>
    <row r="106" spans="11:14" ht="13" x14ac:dyDescent="0.15">
      <c r="K106" s="9"/>
      <c r="L106" s="9"/>
      <c r="M106" s="9"/>
      <c r="N106" s="9"/>
    </row>
    <row r="107" spans="11:14" ht="13" x14ac:dyDescent="0.15">
      <c r="K107" s="9"/>
      <c r="L107" s="9"/>
      <c r="M107" s="9"/>
      <c r="N107" s="9"/>
    </row>
    <row r="108" spans="11:14" ht="13" x14ac:dyDescent="0.15">
      <c r="K108" s="9"/>
      <c r="L108" s="9"/>
      <c r="M108" s="9"/>
      <c r="N108" s="9"/>
    </row>
    <row r="109" spans="11:14" ht="13" x14ac:dyDescent="0.15">
      <c r="K109" s="9"/>
      <c r="L109" s="9"/>
      <c r="M109" s="9"/>
      <c r="N109" s="9"/>
    </row>
    <row r="110" spans="11:14" ht="13" x14ac:dyDescent="0.15">
      <c r="K110" s="9"/>
      <c r="L110" s="9"/>
      <c r="M110" s="9"/>
      <c r="N110" s="9"/>
    </row>
    <row r="111" spans="11:14" ht="13" x14ac:dyDescent="0.15">
      <c r="K111" s="9"/>
      <c r="L111" s="9"/>
      <c r="M111" s="9"/>
      <c r="N111" s="9"/>
    </row>
    <row r="112" spans="11:14" ht="13" x14ac:dyDescent="0.15">
      <c r="K112" s="9"/>
      <c r="L112" s="9"/>
      <c r="M112" s="9"/>
      <c r="N112" s="9"/>
    </row>
    <row r="113" spans="11:14" ht="13" x14ac:dyDescent="0.15">
      <c r="K113" s="9"/>
      <c r="L113" s="9"/>
      <c r="M113" s="9"/>
      <c r="N113" s="9"/>
    </row>
    <row r="114" spans="11:14" ht="13" x14ac:dyDescent="0.15">
      <c r="K114" s="9"/>
      <c r="L114" s="9"/>
      <c r="M114" s="9"/>
      <c r="N114" s="9"/>
    </row>
    <row r="115" spans="11:14" ht="13" x14ac:dyDescent="0.15">
      <c r="K115" s="9"/>
      <c r="L115" s="9"/>
      <c r="M115" s="9"/>
      <c r="N115" s="9"/>
    </row>
    <row r="116" spans="11:14" ht="13" x14ac:dyDescent="0.15">
      <c r="K116" s="9"/>
      <c r="L116" s="9"/>
      <c r="M116" s="9"/>
      <c r="N116" s="9"/>
    </row>
    <row r="117" spans="11:14" ht="13" x14ac:dyDescent="0.15">
      <c r="K117" s="9"/>
      <c r="L117" s="9"/>
      <c r="M117" s="9"/>
      <c r="N117" s="9"/>
    </row>
    <row r="118" spans="11:14" ht="13" x14ac:dyDescent="0.15">
      <c r="K118" s="9"/>
      <c r="L118" s="9"/>
      <c r="M118" s="9"/>
      <c r="N118" s="9"/>
    </row>
    <row r="119" spans="11:14" ht="13" x14ac:dyDescent="0.15">
      <c r="K119" s="9"/>
      <c r="L119" s="9"/>
      <c r="M119" s="9"/>
      <c r="N119" s="9"/>
    </row>
    <row r="120" spans="11:14" ht="13" x14ac:dyDescent="0.15">
      <c r="K120" s="9"/>
      <c r="L120" s="9"/>
      <c r="M120" s="9"/>
      <c r="N120" s="9"/>
    </row>
    <row r="121" spans="11:14" ht="13" x14ac:dyDescent="0.15">
      <c r="K121" s="9"/>
      <c r="L121" s="9"/>
      <c r="M121" s="9"/>
      <c r="N121" s="9"/>
    </row>
    <row r="122" spans="11:14" ht="13" x14ac:dyDescent="0.15">
      <c r="K122" s="9"/>
      <c r="L122" s="9"/>
      <c r="M122" s="9"/>
      <c r="N122" s="9"/>
    </row>
    <row r="123" spans="11:14" ht="13" x14ac:dyDescent="0.15">
      <c r="K123" s="9"/>
      <c r="L123" s="9"/>
      <c r="M123" s="9"/>
      <c r="N123" s="9"/>
    </row>
    <row r="124" spans="11:14" ht="13" x14ac:dyDescent="0.15">
      <c r="K124" s="9"/>
      <c r="L124" s="9"/>
      <c r="M124" s="9"/>
      <c r="N124" s="9"/>
    </row>
    <row r="125" spans="11:14" ht="13" x14ac:dyDescent="0.15">
      <c r="K125" s="9"/>
      <c r="L125" s="9"/>
      <c r="M125" s="9"/>
      <c r="N125" s="9"/>
    </row>
    <row r="126" spans="11:14" ht="13" x14ac:dyDescent="0.15">
      <c r="K126" s="9"/>
      <c r="L126" s="9"/>
      <c r="M126" s="9"/>
      <c r="N126" s="9"/>
    </row>
    <row r="127" spans="11:14" ht="13" x14ac:dyDescent="0.15">
      <c r="K127" s="9"/>
      <c r="L127" s="9"/>
      <c r="M127" s="9"/>
      <c r="N127" s="9"/>
    </row>
    <row r="128" spans="11:14" ht="13" x14ac:dyDescent="0.15">
      <c r="K128" s="9"/>
      <c r="L128" s="9"/>
      <c r="M128" s="9"/>
      <c r="N128" s="9"/>
    </row>
    <row r="129" spans="11:14" ht="13" x14ac:dyDescent="0.15">
      <c r="K129" s="9"/>
      <c r="L129" s="9"/>
      <c r="M129" s="9"/>
      <c r="N129" s="9"/>
    </row>
    <row r="130" spans="11:14" ht="13" x14ac:dyDescent="0.15">
      <c r="K130" s="9"/>
      <c r="L130" s="9"/>
      <c r="M130" s="9"/>
      <c r="N130" s="9"/>
    </row>
    <row r="131" spans="11:14" ht="13" x14ac:dyDescent="0.15">
      <c r="K131" s="9"/>
      <c r="L131" s="9"/>
      <c r="M131" s="9"/>
      <c r="N131" s="9"/>
    </row>
    <row r="132" spans="11:14" ht="13" x14ac:dyDescent="0.15">
      <c r="K132" s="9"/>
      <c r="L132" s="9"/>
      <c r="M132" s="9"/>
      <c r="N132" s="9"/>
    </row>
    <row r="133" spans="11:14" ht="13" x14ac:dyDescent="0.15">
      <c r="K133" s="9"/>
      <c r="L133" s="9"/>
      <c r="M133" s="9"/>
      <c r="N133" s="9"/>
    </row>
    <row r="134" spans="11:14" ht="13" x14ac:dyDescent="0.15">
      <c r="K134" s="9"/>
      <c r="L134" s="9"/>
      <c r="M134" s="9"/>
      <c r="N134" s="9"/>
    </row>
    <row r="135" spans="11:14" ht="13" x14ac:dyDescent="0.15">
      <c r="K135" s="9"/>
      <c r="L135" s="9"/>
      <c r="M135" s="9"/>
      <c r="N135" s="9"/>
    </row>
    <row r="136" spans="11:14" ht="13" x14ac:dyDescent="0.15">
      <c r="K136" s="9"/>
      <c r="L136" s="9"/>
      <c r="M136" s="9"/>
      <c r="N136" s="9"/>
    </row>
    <row r="137" spans="11:14" ht="13" x14ac:dyDescent="0.15">
      <c r="K137" s="9"/>
      <c r="L137" s="9"/>
      <c r="M137" s="9"/>
      <c r="N137" s="9"/>
    </row>
    <row r="138" spans="11:14" ht="13" x14ac:dyDescent="0.15">
      <c r="K138" s="9"/>
      <c r="L138" s="9"/>
      <c r="M138" s="9"/>
      <c r="N138" s="9"/>
    </row>
    <row r="139" spans="11:14" ht="13" x14ac:dyDescent="0.15">
      <c r="K139" s="9"/>
      <c r="L139" s="9"/>
      <c r="M139" s="9"/>
      <c r="N139" s="9"/>
    </row>
    <row r="140" spans="11:14" ht="13" x14ac:dyDescent="0.15">
      <c r="K140" s="9"/>
      <c r="L140" s="9"/>
      <c r="M140" s="9"/>
      <c r="N140" s="9"/>
    </row>
    <row r="141" spans="11:14" ht="13" x14ac:dyDescent="0.15">
      <c r="K141" s="9"/>
      <c r="L141" s="9"/>
      <c r="M141" s="9"/>
      <c r="N141" s="9"/>
    </row>
    <row r="142" spans="11:14" ht="13" x14ac:dyDescent="0.15">
      <c r="K142" s="9"/>
      <c r="L142" s="9"/>
      <c r="M142" s="9"/>
      <c r="N142" s="9"/>
    </row>
    <row r="143" spans="11:14" ht="13" x14ac:dyDescent="0.15">
      <c r="K143" s="9"/>
      <c r="L143" s="9"/>
      <c r="M143" s="9"/>
      <c r="N143" s="9"/>
    </row>
    <row r="144" spans="11:14" ht="13" x14ac:dyDescent="0.15">
      <c r="K144" s="9"/>
      <c r="L144" s="9"/>
      <c r="M144" s="9"/>
      <c r="N144" s="9"/>
    </row>
    <row r="145" spans="11:14" ht="13" x14ac:dyDescent="0.15">
      <c r="K145" s="9"/>
      <c r="L145" s="9"/>
      <c r="M145" s="9"/>
      <c r="N145" s="9"/>
    </row>
    <row r="146" spans="11:14" ht="13" x14ac:dyDescent="0.15">
      <c r="K146" s="9"/>
      <c r="L146" s="9"/>
      <c r="M146" s="9"/>
      <c r="N146" s="9"/>
    </row>
    <row r="147" spans="11:14" ht="13" x14ac:dyDescent="0.15">
      <c r="K147" s="9"/>
      <c r="L147" s="9"/>
      <c r="M147" s="9"/>
      <c r="N147" s="9"/>
    </row>
    <row r="148" spans="11:14" ht="13" x14ac:dyDescent="0.15">
      <c r="K148" s="9"/>
      <c r="L148" s="9"/>
      <c r="M148" s="9"/>
      <c r="N148" s="9"/>
    </row>
    <row r="149" spans="11:14" ht="13" x14ac:dyDescent="0.15">
      <c r="K149" s="9"/>
      <c r="L149" s="9"/>
      <c r="M149" s="9"/>
      <c r="N149" s="9"/>
    </row>
    <row r="150" spans="11:14" ht="13" x14ac:dyDescent="0.15">
      <c r="K150" s="9"/>
      <c r="L150" s="9"/>
      <c r="M150" s="9"/>
      <c r="N150" s="9"/>
    </row>
    <row r="151" spans="11:14" ht="13" x14ac:dyDescent="0.15">
      <c r="K151" s="9"/>
      <c r="L151" s="9"/>
      <c r="M151" s="9"/>
      <c r="N151" s="9"/>
    </row>
    <row r="152" spans="11:14" ht="13" x14ac:dyDescent="0.15">
      <c r="K152" s="9"/>
      <c r="L152" s="9"/>
      <c r="M152" s="9"/>
      <c r="N152" s="9"/>
    </row>
    <row r="153" spans="11:14" ht="13" x14ac:dyDescent="0.15">
      <c r="K153" s="9"/>
      <c r="L153" s="9"/>
      <c r="M153" s="9"/>
      <c r="N153" s="9"/>
    </row>
    <row r="154" spans="11:14" ht="13" x14ac:dyDescent="0.15">
      <c r="K154" s="9"/>
      <c r="L154" s="9"/>
      <c r="M154" s="9"/>
      <c r="N154" s="9"/>
    </row>
    <row r="155" spans="11:14" ht="13" x14ac:dyDescent="0.15">
      <c r="K155" s="9"/>
      <c r="L155" s="9"/>
      <c r="M155" s="9"/>
      <c r="N155" s="9"/>
    </row>
    <row r="156" spans="11:14" ht="13" x14ac:dyDescent="0.15">
      <c r="K156" s="9"/>
      <c r="L156" s="9"/>
      <c r="M156" s="9"/>
      <c r="N156" s="9"/>
    </row>
    <row r="157" spans="11:14" ht="13" x14ac:dyDescent="0.15">
      <c r="K157" s="9"/>
      <c r="L157" s="9"/>
      <c r="M157" s="9"/>
      <c r="N157" s="9"/>
    </row>
    <row r="158" spans="11:14" ht="13" x14ac:dyDescent="0.15">
      <c r="K158" s="9"/>
      <c r="L158" s="9"/>
      <c r="M158" s="9"/>
      <c r="N158" s="9"/>
    </row>
    <row r="159" spans="11:14" ht="13" x14ac:dyDescent="0.15">
      <c r="K159" s="9"/>
      <c r="L159" s="9"/>
      <c r="M159" s="9"/>
      <c r="N159" s="9"/>
    </row>
    <row r="160" spans="11:14" ht="13" x14ac:dyDescent="0.15">
      <c r="K160" s="9"/>
      <c r="L160" s="9"/>
      <c r="M160" s="9"/>
      <c r="N160" s="9"/>
    </row>
    <row r="161" spans="11:14" ht="13" x14ac:dyDescent="0.15">
      <c r="K161" s="9"/>
      <c r="L161" s="9"/>
      <c r="M161" s="9"/>
      <c r="N161" s="9"/>
    </row>
    <row r="162" spans="11:14" ht="13" x14ac:dyDescent="0.15">
      <c r="K162" s="9"/>
      <c r="L162" s="9"/>
      <c r="M162" s="9"/>
      <c r="N162" s="9"/>
    </row>
    <row r="163" spans="11:14" ht="13" x14ac:dyDescent="0.15">
      <c r="K163" s="9"/>
      <c r="L163" s="9"/>
      <c r="M163" s="9"/>
      <c r="N163" s="9"/>
    </row>
    <row r="164" spans="11:14" ht="13" x14ac:dyDescent="0.15">
      <c r="K164" s="9"/>
      <c r="L164" s="9"/>
      <c r="M164" s="9"/>
      <c r="N164" s="9"/>
    </row>
    <row r="165" spans="11:14" ht="13" x14ac:dyDescent="0.15">
      <c r="K165" s="9"/>
      <c r="L165" s="9"/>
      <c r="M165" s="9"/>
      <c r="N165" s="9"/>
    </row>
    <row r="166" spans="11:14" ht="13" x14ac:dyDescent="0.15">
      <c r="K166" s="9"/>
      <c r="L166" s="9"/>
      <c r="M166" s="9"/>
      <c r="N166" s="9"/>
    </row>
    <row r="167" spans="11:14" ht="13" x14ac:dyDescent="0.15">
      <c r="K167" s="9"/>
      <c r="L167" s="9"/>
      <c r="M167" s="9"/>
      <c r="N167" s="9"/>
    </row>
    <row r="168" spans="11:14" ht="13" x14ac:dyDescent="0.15">
      <c r="K168" s="9"/>
      <c r="L168" s="9"/>
      <c r="M168" s="9"/>
      <c r="N168" s="9"/>
    </row>
    <row r="169" spans="11:14" ht="13" x14ac:dyDescent="0.15">
      <c r="K169" s="9"/>
      <c r="L169" s="9"/>
      <c r="M169" s="9"/>
      <c r="N169" s="9"/>
    </row>
    <row r="170" spans="11:14" ht="13" x14ac:dyDescent="0.15">
      <c r="K170" s="9"/>
      <c r="L170" s="9"/>
      <c r="M170" s="9"/>
      <c r="N170" s="9"/>
    </row>
    <row r="171" spans="11:14" ht="13" x14ac:dyDescent="0.15">
      <c r="K171" s="9"/>
      <c r="L171" s="9"/>
      <c r="M171" s="9"/>
      <c r="N171" s="9"/>
    </row>
    <row r="172" spans="11:14" ht="13" x14ac:dyDescent="0.15">
      <c r="K172" s="9"/>
      <c r="L172" s="9"/>
      <c r="M172" s="9"/>
      <c r="N172" s="9"/>
    </row>
    <row r="173" spans="11:14" ht="13" x14ac:dyDescent="0.15">
      <c r="K173" s="9"/>
      <c r="L173" s="9"/>
      <c r="M173" s="9"/>
      <c r="N173" s="9"/>
    </row>
    <row r="174" spans="11:14" ht="13" x14ac:dyDescent="0.15">
      <c r="K174" s="9"/>
      <c r="L174" s="9"/>
      <c r="M174" s="9"/>
      <c r="N174" s="9"/>
    </row>
    <row r="175" spans="11:14" ht="13" x14ac:dyDescent="0.15">
      <c r="K175" s="9"/>
      <c r="L175" s="9"/>
      <c r="M175" s="9"/>
      <c r="N175" s="9"/>
    </row>
    <row r="176" spans="11:14" ht="13" x14ac:dyDescent="0.15">
      <c r="K176" s="9"/>
      <c r="L176" s="9"/>
      <c r="M176" s="9"/>
      <c r="N176" s="9"/>
    </row>
    <row r="177" spans="11:14" ht="13" x14ac:dyDescent="0.15">
      <c r="K177" s="9"/>
      <c r="L177" s="9"/>
      <c r="M177" s="9"/>
      <c r="N177" s="9"/>
    </row>
    <row r="178" spans="11:14" ht="13" x14ac:dyDescent="0.15">
      <c r="K178" s="9"/>
      <c r="L178" s="9"/>
      <c r="M178" s="9"/>
      <c r="N178" s="9"/>
    </row>
    <row r="179" spans="11:14" ht="13" x14ac:dyDescent="0.15">
      <c r="K179" s="9"/>
      <c r="L179" s="9"/>
      <c r="M179" s="9"/>
      <c r="N179" s="9"/>
    </row>
    <row r="180" spans="11:14" ht="13" x14ac:dyDescent="0.15">
      <c r="K180" s="9"/>
      <c r="L180" s="9"/>
      <c r="M180" s="9"/>
      <c r="N180" s="9"/>
    </row>
    <row r="181" spans="11:14" ht="13" x14ac:dyDescent="0.15">
      <c r="K181" s="9"/>
      <c r="L181" s="9"/>
      <c r="M181" s="9"/>
      <c r="N181" s="9"/>
    </row>
    <row r="182" spans="11:14" ht="13" x14ac:dyDescent="0.15">
      <c r="K182" s="9"/>
      <c r="L182" s="9"/>
      <c r="M182" s="9"/>
      <c r="N182" s="9"/>
    </row>
    <row r="183" spans="11:14" ht="13" x14ac:dyDescent="0.15">
      <c r="K183" s="9"/>
      <c r="L183" s="9"/>
      <c r="M183" s="9"/>
      <c r="N183" s="9"/>
    </row>
    <row r="184" spans="11:14" ht="13" x14ac:dyDescent="0.15">
      <c r="K184" s="9"/>
      <c r="L184" s="9"/>
      <c r="M184" s="9"/>
      <c r="N184" s="9"/>
    </row>
    <row r="185" spans="11:14" ht="13" x14ac:dyDescent="0.15">
      <c r="K185" s="9"/>
      <c r="L185" s="9"/>
      <c r="M185" s="9"/>
      <c r="N185" s="9"/>
    </row>
    <row r="186" spans="11:14" ht="13" x14ac:dyDescent="0.15">
      <c r="K186" s="9"/>
      <c r="L186" s="9"/>
      <c r="M186" s="9"/>
      <c r="N186" s="9"/>
    </row>
    <row r="187" spans="11:14" ht="13" x14ac:dyDescent="0.15">
      <c r="K187" s="9"/>
      <c r="L187" s="9"/>
      <c r="M187" s="9"/>
      <c r="N187" s="9"/>
    </row>
    <row r="188" spans="11:14" ht="13" x14ac:dyDescent="0.15">
      <c r="K188" s="9"/>
      <c r="L188" s="9"/>
      <c r="M188" s="9"/>
      <c r="N188" s="9"/>
    </row>
    <row r="189" spans="11:14" ht="13" x14ac:dyDescent="0.15">
      <c r="K189" s="9"/>
      <c r="L189" s="9"/>
      <c r="M189" s="9"/>
      <c r="N189" s="9"/>
    </row>
    <row r="190" spans="11:14" ht="13" x14ac:dyDescent="0.15">
      <c r="K190" s="9"/>
      <c r="L190" s="9"/>
      <c r="M190" s="9"/>
      <c r="N190" s="9"/>
    </row>
    <row r="191" spans="11:14" ht="13" x14ac:dyDescent="0.15">
      <c r="K191" s="9"/>
      <c r="L191" s="9"/>
      <c r="M191" s="9"/>
      <c r="N191" s="9"/>
    </row>
    <row r="192" spans="11:14" ht="13" x14ac:dyDescent="0.15">
      <c r="K192" s="9"/>
      <c r="L192" s="9"/>
      <c r="M192" s="9"/>
      <c r="N192" s="9"/>
    </row>
    <row r="193" spans="11:14" ht="13" x14ac:dyDescent="0.15">
      <c r="K193" s="9"/>
      <c r="L193" s="9"/>
      <c r="M193" s="9"/>
      <c r="N193" s="9"/>
    </row>
    <row r="194" spans="11:14" ht="13" x14ac:dyDescent="0.15">
      <c r="K194" s="9"/>
      <c r="L194" s="9"/>
      <c r="M194" s="9"/>
      <c r="N194" s="9"/>
    </row>
    <row r="195" spans="11:14" ht="13" x14ac:dyDescent="0.15">
      <c r="K195" s="9"/>
      <c r="L195" s="9"/>
      <c r="M195" s="9"/>
      <c r="N195" s="9"/>
    </row>
    <row r="196" spans="11:14" ht="13" x14ac:dyDescent="0.15">
      <c r="K196" s="9"/>
      <c r="L196" s="9"/>
      <c r="M196" s="9"/>
      <c r="N196" s="9"/>
    </row>
    <row r="197" spans="11:14" ht="13" x14ac:dyDescent="0.15">
      <c r="K197" s="9"/>
      <c r="L197" s="9"/>
      <c r="M197" s="9"/>
      <c r="N197" s="9"/>
    </row>
    <row r="198" spans="11:14" ht="13" x14ac:dyDescent="0.15">
      <c r="K198" s="9"/>
      <c r="L198" s="9"/>
      <c r="M198" s="9"/>
      <c r="N198" s="9"/>
    </row>
    <row r="199" spans="11:14" ht="13" x14ac:dyDescent="0.15">
      <c r="K199" s="9"/>
      <c r="L199" s="9"/>
      <c r="M199" s="9"/>
      <c r="N199" s="9"/>
    </row>
    <row r="200" spans="11:14" ht="13" x14ac:dyDescent="0.15">
      <c r="K200" s="9"/>
      <c r="L200" s="9"/>
      <c r="M200" s="9"/>
      <c r="N200" s="9"/>
    </row>
    <row r="201" spans="11:14" ht="13" x14ac:dyDescent="0.15">
      <c r="K201" s="9"/>
      <c r="L201" s="9"/>
      <c r="M201" s="9"/>
      <c r="N201" s="9"/>
    </row>
    <row r="202" spans="11:14" ht="13" x14ac:dyDescent="0.15">
      <c r="K202" s="9"/>
      <c r="L202" s="9"/>
      <c r="M202" s="9"/>
      <c r="N202" s="9"/>
    </row>
    <row r="203" spans="11:14" ht="13" x14ac:dyDescent="0.15">
      <c r="K203" s="9"/>
      <c r="L203" s="9"/>
      <c r="M203" s="9"/>
      <c r="N203" s="9"/>
    </row>
    <row r="204" spans="11:14" ht="13" x14ac:dyDescent="0.15">
      <c r="K204" s="9"/>
      <c r="L204" s="9"/>
      <c r="M204" s="9"/>
      <c r="N204" s="9"/>
    </row>
    <row r="205" spans="11:14" ht="13" x14ac:dyDescent="0.15">
      <c r="K205" s="9"/>
      <c r="L205" s="9"/>
      <c r="M205" s="9"/>
      <c r="N205" s="9"/>
    </row>
    <row r="206" spans="11:14" ht="13" x14ac:dyDescent="0.15">
      <c r="K206" s="9"/>
      <c r="L206" s="9"/>
      <c r="M206" s="9"/>
      <c r="N206" s="9"/>
    </row>
    <row r="207" spans="11:14" ht="13" x14ac:dyDescent="0.15">
      <c r="K207" s="9"/>
      <c r="L207" s="9"/>
      <c r="M207" s="9"/>
      <c r="N207" s="9"/>
    </row>
    <row r="208" spans="11:14" ht="13" x14ac:dyDescent="0.15">
      <c r="K208" s="9"/>
      <c r="L208" s="9"/>
      <c r="M208" s="9"/>
      <c r="N208" s="9"/>
    </row>
    <row r="209" spans="11:14" ht="13" x14ac:dyDescent="0.15">
      <c r="K209" s="9"/>
      <c r="L209" s="9"/>
      <c r="M209" s="9"/>
      <c r="N209" s="9"/>
    </row>
    <row r="210" spans="11:14" ht="13" x14ac:dyDescent="0.15">
      <c r="K210" s="9"/>
      <c r="L210" s="9"/>
      <c r="M210" s="9"/>
      <c r="N210" s="9"/>
    </row>
    <row r="211" spans="11:14" ht="13" x14ac:dyDescent="0.15">
      <c r="K211" s="9"/>
      <c r="L211" s="9"/>
      <c r="M211" s="9"/>
      <c r="N211" s="9"/>
    </row>
    <row r="212" spans="11:14" ht="13" x14ac:dyDescent="0.15">
      <c r="K212" s="9"/>
      <c r="L212" s="9"/>
      <c r="M212" s="9"/>
      <c r="N212" s="9"/>
    </row>
    <row r="213" spans="11:14" ht="13" x14ac:dyDescent="0.15">
      <c r="K213" s="9"/>
      <c r="L213" s="9"/>
      <c r="M213" s="9"/>
      <c r="N213" s="9"/>
    </row>
    <row r="214" spans="11:14" ht="13" x14ac:dyDescent="0.15">
      <c r="K214" s="9"/>
      <c r="L214" s="9"/>
      <c r="M214" s="9"/>
      <c r="N214" s="9"/>
    </row>
    <row r="215" spans="11:14" ht="13" x14ac:dyDescent="0.15">
      <c r="K215" s="9"/>
      <c r="L215" s="9"/>
      <c r="M215" s="9"/>
      <c r="N215" s="9"/>
    </row>
    <row r="216" spans="11:14" ht="13" x14ac:dyDescent="0.15">
      <c r="K216" s="9"/>
      <c r="L216" s="9"/>
      <c r="M216" s="9"/>
      <c r="N216" s="9"/>
    </row>
    <row r="217" spans="11:14" ht="13" x14ac:dyDescent="0.15">
      <c r="K217" s="9"/>
      <c r="L217" s="9"/>
      <c r="M217" s="9"/>
      <c r="N217" s="9"/>
    </row>
    <row r="218" spans="11:14" ht="13" x14ac:dyDescent="0.15">
      <c r="K218" s="9"/>
      <c r="L218" s="9"/>
      <c r="M218" s="9"/>
      <c r="N218" s="9"/>
    </row>
    <row r="219" spans="11:14" ht="13" x14ac:dyDescent="0.15">
      <c r="K219" s="9"/>
      <c r="L219" s="9"/>
      <c r="M219" s="9"/>
      <c r="N219" s="9"/>
    </row>
    <row r="220" spans="11:14" ht="13" x14ac:dyDescent="0.15">
      <c r="K220" s="9"/>
      <c r="L220" s="9"/>
      <c r="M220" s="9"/>
      <c r="N220" s="9"/>
    </row>
    <row r="221" spans="11:14" ht="13" x14ac:dyDescent="0.15">
      <c r="K221" s="9"/>
      <c r="L221" s="9"/>
      <c r="M221" s="9"/>
      <c r="N221" s="9"/>
    </row>
    <row r="222" spans="11:14" ht="13" x14ac:dyDescent="0.15">
      <c r="K222" s="9"/>
      <c r="L222" s="9"/>
      <c r="M222" s="9"/>
      <c r="N222" s="9"/>
    </row>
    <row r="223" spans="11:14" ht="13" x14ac:dyDescent="0.15">
      <c r="K223" s="9"/>
      <c r="L223" s="9"/>
      <c r="M223" s="9"/>
      <c r="N223" s="9"/>
    </row>
    <row r="224" spans="11:14" ht="13" x14ac:dyDescent="0.15">
      <c r="K224" s="9"/>
      <c r="L224" s="9"/>
      <c r="M224" s="9"/>
      <c r="N224" s="9"/>
    </row>
    <row r="225" spans="11:14" ht="13" x14ac:dyDescent="0.15">
      <c r="K225" s="9"/>
      <c r="L225" s="9"/>
      <c r="M225" s="9"/>
      <c r="N225" s="9"/>
    </row>
    <row r="226" spans="11:14" ht="13" x14ac:dyDescent="0.15">
      <c r="K226" s="9"/>
      <c r="L226" s="9"/>
      <c r="M226" s="9"/>
      <c r="N226" s="9"/>
    </row>
    <row r="227" spans="11:14" ht="13" x14ac:dyDescent="0.15">
      <c r="K227" s="9"/>
      <c r="L227" s="9"/>
      <c r="M227" s="9"/>
      <c r="N227" s="9"/>
    </row>
    <row r="228" spans="11:14" ht="13" x14ac:dyDescent="0.15">
      <c r="K228" s="9"/>
      <c r="L228" s="9"/>
      <c r="M228" s="9"/>
      <c r="N228" s="9"/>
    </row>
    <row r="229" spans="11:14" ht="13" x14ac:dyDescent="0.15">
      <c r="K229" s="9"/>
      <c r="L229" s="9"/>
      <c r="M229" s="9"/>
      <c r="N229" s="9"/>
    </row>
    <row r="230" spans="11:14" ht="13" x14ac:dyDescent="0.15">
      <c r="K230" s="9"/>
      <c r="L230" s="9"/>
      <c r="M230" s="9"/>
      <c r="N230" s="9"/>
    </row>
    <row r="231" spans="11:14" ht="13" x14ac:dyDescent="0.15">
      <c r="K231" s="9"/>
      <c r="L231" s="9"/>
      <c r="M231" s="9"/>
      <c r="N231" s="9"/>
    </row>
    <row r="232" spans="11:14" ht="13" x14ac:dyDescent="0.15">
      <c r="K232" s="9"/>
      <c r="L232" s="9"/>
      <c r="M232" s="9"/>
      <c r="N232" s="9"/>
    </row>
    <row r="233" spans="11:14" ht="13" x14ac:dyDescent="0.15">
      <c r="K233" s="9"/>
      <c r="L233" s="9"/>
      <c r="M233" s="9"/>
      <c r="N233" s="9"/>
    </row>
    <row r="234" spans="11:14" ht="13" x14ac:dyDescent="0.15">
      <c r="K234" s="9"/>
      <c r="L234" s="9"/>
      <c r="M234" s="9"/>
      <c r="N234" s="9"/>
    </row>
    <row r="235" spans="11:14" ht="13" x14ac:dyDescent="0.15">
      <c r="K235" s="9"/>
      <c r="L235" s="9"/>
      <c r="M235" s="9"/>
      <c r="N235" s="9"/>
    </row>
    <row r="236" spans="11:14" ht="13" x14ac:dyDescent="0.15">
      <c r="K236" s="9"/>
      <c r="L236" s="9"/>
      <c r="M236" s="9"/>
      <c r="N236" s="9"/>
    </row>
    <row r="237" spans="11:14" ht="13" x14ac:dyDescent="0.15">
      <c r="K237" s="9"/>
      <c r="L237" s="9"/>
      <c r="M237" s="9"/>
      <c r="N237" s="9"/>
    </row>
    <row r="238" spans="11:14" ht="13" x14ac:dyDescent="0.15">
      <c r="K238" s="9"/>
      <c r="L238" s="9"/>
      <c r="M238" s="9"/>
      <c r="N238" s="9"/>
    </row>
    <row r="239" spans="11:14" ht="13" x14ac:dyDescent="0.15">
      <c r="K239" s="9"/>
      <c r="L239" s="9"/>
      <c r="M239" s="9"/>
      <c r="N239" s="9"/>
    </row>
    <row r="240" spans="11:14" ht="13" x14ac:dyDescent="0.15">
      <c r="K240" s="9"/>
      <c r="L240" s="9"/>
      <c r="M240" s="9"/>
      <c r="N240" s="9"/>
    </row>
    <row r="241" spans="11:14" ht="13" x14ac:dyDescent="0.15">
      <c r="K241" s="9"/>
      <c r="L241" s="9"/>
      <c r="M241" s="9"/>
      <c r="N241" s="9"/>
    </row>
    <row r="242" spans="11:14" ht="13" x14ac:dyDescent="0.15">
      <c r="K242" s="9"/>
      <c r="L242" s="9"/>
      <c r="M242" s="9"/>
      <c r="N242" s="9"/>
    </row>
    <row r="243" spans="11:14" ht="13" x14ac:dyDescent="0.15">
      <c r="K243" s="9"/>
      <c r="L243" s="9"/>
      <c r="M243" s="9"/>
      <c r="N243" s="9"/>
    </row>
    <row r="244" spans="11:14" ht="13" x14ac:dyDescent="0.15">
      <c r="K244" s="9"/>
      <c r="L244" s="9"/>
      <c r="M244" s="9"/>
      <c r="N244" s="9"/>
    </row>
    <row r="245" spans="11:14" ht="13" x14ac:dyDescent="0.15">
      <c r="K245" s="9"/>
      <c r="L245" s="9"/>
      <c r="M245" s="9"/>
      <c r="N245" s="9"/>
    </row>
    <row r="246" spans="11:14" ht="13" x14ac:dyDescent="0.15">
      <c r="K246" s="9"/>
      <c r="L246" s="9"/>
      <c r="M246" s="9"/>
      <c r="N246" s="9"/>
    </row>
    <row r="247" spans="11:14" ht="13" x14ac:dyDescent="0.15">
      <c r="K247" s="9"/>
      <c r="L247" s="9"/>
      <c r="M247" s="9"/>
      <c r="N247" s="9"/>
    </row>
    <row r="248" spans="11:14" ht="13" x14ac:dyDescent="0.15">
      <c r="K248" s="9"/>
      <c r="L248" s="9"/>
      <c r="M248" s="9"/>
      <c r="N248" s="9"/>
    </row>
    <row r="249" spans="11:14" ht="13" x14ac:dyDescent="0.15">
      <c r="K249" s="9"/>
      <c r="L249" s="9"/>
      <c r="M249" s="9"/>
      <c r="N249" s="9"/>
    </row>
    <row r="250" spans="11:14" ht="13" x14ac:dyDescent="0.15">
      <c r="K250" s="9"/>
      <c r="L250" s="9"/>
      <c r="M250" s="9"/>
      <c r="N250" s="9"/>
    </row>
    <row r="251" spans="11:14" ht="13" x14ac:dyDescent="0.15">
      <c r="K251" s="9"/>
      <c r="L251" s="9"/>
      <c r="M251" s="9"/>
      <c r="N251" s="9"/>
    </row>
    <row r="252" spans="11:14" ht="13" x14ac:dyDescent="0.15">
      <c r="K252" s="9"/>
      <c r="L252" s="9"/>
      <c r="M252" s="9"/>
      <c r="N252" s="9"/>
    </row>
    <row r="253" spans="11:14" ht="13" x14ac:dyDescent="0.15">
      <c r="K253" s="9"/>
      <c r="L253" s="9"/>
      <c r="M253" s="9"/>
      <c r="N253" s="9"/>
    </row>
    <row r="254" spans="11:14" ht="13" x14ac:dyDescent="0.15">
      <c r="K254" s="9"/>
      <c r="L254" s="9"/>
      <c r="M254" s="9"/>
      <c r="N254" s="9"/>
    </row>
    <row r="255" spans="11:14" ht="13" x14ac:dyDescent="0.15">
      <c r="K255" s="9"/>
      <c r="L255" s="9"/>
      <c r="M255" s="9"/>
      <c r="N255" s="9"/>
    </row>
    <row r="256" spans="11:14" ht="13" x14ac:dyDescent="0.15">
      <c r="K256" s="9"/>
      <c r="L256" s="9"/>
      <c r="M256" s="9"/>
      <c r="N256" s="9"/>
    </row>
    <row r="257" spans="11:14" ht="13" x14ac:dyDescent="0.15">
      <c r="K257" s="9"/>
      <c r="L257" s="9"/>
      <c r="M257" s="9"/>
      <c r="N257" s="9"/>
    </row>
    <row r="258" spans="11:14" ht="13" x14ac:dyDescent="0.15">
      <c r="K258" s="9"/>
      <c r="L258" s="9"/>
      <c r="M258" s="9"/>
      <c r="N258" s="9"/>
    </row>
    <row r="259" spans="11:14" ht="13" x14ac:dyDescent="0.15">
      <c r="K259" s="9"/>
      <c r="L259" s="9"/>
      <c r="M259" s="9"/>
      <c r="N259" s="9"/>
    </row>
    <row r="260" spans="11:14" ht="13" x14ac:dyDescent="0.15">
      <c r="K260" s="9"/>
      <c r="L260" s="9"/>
      <c r="M260" s="9"/>
      <c r="N260" s="9"/>
    </row>
    <row r="261" spans="11:14" ht="13" x14ac:dyDescent="0.15">
      <c r="K261" s="9"/>
      <c r="L261" s="9"/>
      <c r="M261" s="9"/>
      <c r="N261" s="9"/>
    </row>
    <row r="262" spans="11:14" ht="13" x14ac:dyDescent="0.15">
      <c r="K262" s="9"/>
      <c r="L262" s="9"/>
      <c r="M262" s="9"/>
      <c r="N262" s="9"/>
    </row>
    <row r="263" spans="11:14" ht="13" x14ac:dyDescent="0.15">
      <c r="K263" s="9"/>
      <c r="L263" s="9"/>
      <c r="M263" s="9"/>
      <c r="N263" s="9"/>
    </row>
    <row r="264" spans="11:14" ht="13" x14ac:dyDescent="0.15">
      <c r="K264" s="9"/>
      <c r="L264" s="9"/>
      <c r="M264" s="9"/>
      <c r="N264" s="9"/>
    </row>
    <row r="265" spans="11:14" ht="13" x14ac:dyDescent="0.15">
      <c r="K265" s="9"/>
      <c r="L265" s="9"/>
      <c r="M265" s="9"/>
      <c r="N265" s="9"/>
    </row>
    <row r="266" spans="11:14" ht="13" x14ac:dyDescent="0.15">
      <c r="K266" s="9"/>
      <c r="L266" s="9"/>
      <c r="M266" s="9"/>
      <c r="N266" s="9"/>
    </row>
    <row r="267" spans="11:14" ht="13" x14ac:dyDescent="0.15">
      <c r="K267" s="9"/>
      <c r="L267" s="9"/>
      <c r="M267" s="9"/>
      <c r="N267" s="9"/>
    </row>
    <row r="268" spans="11:14" ht="13" x14ac:dyDescent="0.15">
      <c r="K268" s="9"/>
      <c r="L268" s="9"/>
      <c r="M268" s="9"/>
      <c r="N268" s="9"/>
    </row>
    <row r="269" spans="11:14" ht="13" x14ac:dyDescent="0.15">
      <c r="K269" s="9"/>
      <c r="L269" s="9"/>
      <c r="M269" s="9"/>
      <c r="N269" s="9"/>
    </row>
    <row r="270" spans="11:14" ht="13" x14ac:dyDescent="0.15">
      <c r="K270" s="9"/>
      <c r="L270" s="9"/>
      <c r="M270" s="9"/>
      <c r="N270" s="9"/>
    </row>
    <row r="271" spans="11:14" ht="13" x14ac:dyDescent="0.15">
      <c r="K271" s="9"/>
      <c r="L271" s="9"/>
      <c r="M271" s="9"/>
      <c r="N271" s="9"/>
    </row>
    <row r="272" spans="11:14" ht="13" x14ac:dyDescent="0.15">
      <c r="K272" s="9"/>
      <c r="L272" s="9"/>
      <c r="M272" s="9"/>
      <c r="N272" s="9"/>
    </row>
    <row r="273" spans="11:14" ht="13" x14ac:dyDescent="0.15">
      <c r="K273" s="9"/>
      <c r="L273" s="9"/>
      <c r="M273" s="9"/>
      <c r="N273" s="9"/>
    </row>
    <row r="274" spans="11:14" ht="13" x14ac:dyDescent="0.15">
      <c r="K274" s="9"/>
      <c r="L274" s="9"/>
      <c r="M274" s="9"/>
      <c r="N274" s="9"/>
    </row>
    <row r="275" spans="11:14" ht="13" x14ac:dyDescent="0.15">
      <c r="K275" s="9"/>
      <c r="L275" s="9"/>
      <c r="M275" s="9"/>
      <c r="N275" s="9"/>
    </row>
    <row r="276" spans="11:14" ht="13" x14ac:dyDescent="0.15">
      <c r="K276" s="9"/>
      <c r="L276" s="9"/>
      <c r="M276" s="9"/>
      <c r="N276" s="9"/>
    </row>
    <row r="277" spans="11:14" ht="13" x14ac:dyDescent="0.15">
      <c r="K277" s="9"/>
      <c r="L277" s="9"/>
      <c r="M277" s="9"/>
      <c r="N277" s="9"/>
    </row>
    <row r="278" spans="11:14" ht="13" x14ac:dyDescent="0.15">
      <c r="K278" s="9"/>
      <c r="L278" s="9"/>
      <c r="M278" s="9"/>
      <c r="N278" s="9"/>
    </row>
    <row r="279" spans="11:14" ht="13" x14ac:dyDescent="0.15">
      <c r="K279" s="9"/>
      <c r="L279" s="9"/>
      <c r="M279" s="9"/>
      <c r="N279" s="9"/>
    </row>
    <row r="280" spans="11:14" ht="13" x14ac:dyDescent="0.15">
      <c r="K280" s="9"/>
      <c r="L280" s="9"/>
      <c r="M280" s="9"/>
      <c r="N280" s="9"/>
    </row>
    <row r="281" spans="11:14" ht="13" x14ac:dyDescent="0.15">
      <c r="K281" s="9"/>
      <c r="L281" s="9"/>
      <c r="M281" s="9"/>
      <c r="N281" s="9"/>
    </row>
    <row r="282" spans="11:14" ht="13" x14ac:dyDescent="0.15">
      <c r="K282" s="9"/>
      <c r="L282" s="9"/>
      <c r="M282" s="9"/>
      <c r="N282" s="9"/>
    </row>
    <row r="283" spans="11:14" ht="13" x14ac:dyDescent="0.15">
      <c r="K283" s="9"/>
      <c r="L283" s="9"/>
      <c r="M283" s="9"/>
      <c r="N283" s="9"/>
    </row>
    <row r="284" spans="11:14" ht="13" x14ac:dyDescent="0.15">
      <c r="K284" s="9"/>
      <c r="L284" s="9"/>
      <c r="M284" s="9"/>
      <c r="N284" s="9"/>
    </row>
    <row r="285" spans="11:14" ht="13" x14ac:dyDescent="0.15">
      <c r="K285" s="9"/>
      <c r="L285" s="9"/>
      <c r="M285" s="9"/>
      <c r="N285" s="9"/>
    </row>
    <row r="286" spans="11:14" ht="13" x14ac:dyDescent="0.15">
      <c r="K286" s="9"/>
      <c r="L286" s="9"/>
      <c r="M286" s="9"/>
      <c r="N286" s="9"/>
    </row>
    <row r="287" spans="11:14" ht="13" x14ac:dyDescent="0.15">
      <c r="K287" s="9"/>
      <c r="L287" s="9"/>
      <c r="M287" s="9"/>
      <c r="N287" s="9"/>
    </row>
    <row r="288" spans="11:14" ht="13" x14ac:dyDescent="0.15">
      <c r="K288" s="9"/>
      <c r="L288" s="9"/>
      <c r="M288" s="9"/>
      <c r="N288" s="9"/>
    </row>
    <row r="289" spans="11:14" ht="13" x14ac:dyDescent="0.15">
      <c r="K289" s="9"/>
      <c r="L289" s="9"/>
      <c r="M289" s="9"/>
      <c r="N289" s="9"/>
    </row>
    <row r="290" spans="11:14" ht="13" x14ac:dyDescent="0.15">
      <c r="K290" s="9"/>
      <c r="L290" s="9"/>
      <c r="M290" s="9"/>
      <c r="N290" s="9"/>
    </row>
    <row r="291" spans="11:14" ht="13" x14ac:dyDescent="0.15">
      <c r="K291" s="9"/>
      <c r="L291" s="9"/>
      <c r="M291" s="9"/>
      <c r="N291" s="9"/>
    </row>
    <row r="292" spans="11:14" ht="13" x14ac:dyDescent="0.15">
      <c r="K292" s="9"/>
      <c r="L292" s="9"/>
      <c r="M292" s="9"/>
      <c r="N292" s="9"/>
    </row>
    <row r="293" spans="11:14" ht="13" x14ac:dyDescent="0.15">
      <c r="K293" s="9"/>
      <c r="L293" s="9"/>
      <c r="M293" s="9"/>
      <c r="N293" s="9"/>
    </row>
    <row r="294" spans="11:14" ht="13" x14ac:dyDescent="0.15">
      <c r="K294" s="9"/>
      <c r="L294" s="9"/>
      <c r="M294" s="9"/>
      <c r="N294" s="9"/>
    </row>
    <row r="295" spans="11:14" ht="13" x14ac:dyDescent="0.15">
      <c r="K295" s="9"/>
      <c r="L295" s="9"/>
      <c r="M295" s="9"/>
      <c r="N295" s="9"/>
    </row>
    <row r="296" spans="11:14" ht="13" x14ac:dyDescent="0.15">
      <c r="K296" s="9"/>
      <c r="L296" s="9"/>
      <c r="M296" s="9"/>
      <c r="N296" s="9"/>
    </row>
    <row r="297" spans="11:14" ht="13" x14ac:dyDescent="0.15">
      <c r="K297" s="9"/>
      <c r="L297" s="9"/>
      <c r="M297" s="9"/>
      <c r="N297" s="9"/>
    </row>
    <row r="298" spans="11:14" ht="13" x14ac:dyDescent="0.15">
      <c r="K298" s="9"/>
      <c r="L298" s="9"/>
      <c r="M298" s="9"/>
      <c r="N298" s="9"/>
    </row>
    <row r="299" spans="11:14" ht="13" x14ac:dyDescent="0.15">
      <c r="K299" s="9"/>
      <c r="L299" s="9"/>
      <c r="M299" s="9"/>
      <c r="N299" s="9"/>
    </row>
    <row r="300" spans="11:14" ht="13" x14ac:dyDescent="0.15">
      <c r="K300" s="9"/>
      <c r="L300" s="9"/>
      <c r="M300" s="9"/>
      <c r="N300" s="9"/>
    </row>
    <row r="301" spans="11:14" ht="13" x14ac:dyDescent="0.15">
      <c r="K301" s="9"/>
      <c r="L301" s="9"/>
      <c r="M301" s="9"/>
      <c r="N301" s="9"/>
    </row>
    <row r="302" spans="11:14" ht="13" x14ac:dyDescent="0.15">
      <c r="K302" s="9"/>
      <c r="L302" s="9"/>
      <c r="M302" s="9"/>
      <c r="N302" s="9"/>
    </row>
    <row r="303" spans="11:14" ht="13" x14ac:dyDescent="0.15">
      <c r="K303" s="9"/>
      <c r="L303" s="9"/>
      <c r="M303" s="9"/>
      <c r="N303" s="9"/>
    </row>
    <row r="304" spans="11:14" ht="13" x14ac:dyDescent="0.15">
      <c r="K304" s="9"/>
      <c r="L304" s="9"/>
      <c r="M304" s="9"/>
      <c r="N304" s="9"/>
    </row>
    <row r="305" spans="11:14" ht="13" x14ac:dyDescent="0.15">
      <c r="K305" s="9"/>
      <c r="L305" s="9"/>
      <c r="M305" s="9"/>
      <c r="N305" s="9"/>
    </row>
    <row r="306" spans="11:14" ht="13" x14ac:dyDescent="0.15">
      <c r="K306" s="9"/>
      <c r="L306" s="9"/>
      <c r="M306" s="9"/>
      <c r="N306" s="9"/>
    </row>
    <row r="307" spans="11:14" ht="13" x14ac:dyDescent="0.15">
      <c r="K307" s="9"/>
      <c r="L307" s="9"/>
      <c r="M307" s="9"/>
      <c r="N307" s="9"/>
    </row>
    <row r="308" spans="11:14" ht="13" x14ac:dyDescent="0.15">
      <c r="K308" s="9"/>
      <c r="L308" s="9"/>
      <c r="M308" s="9"/>
      <c r="N308" s="9"/>
    </row>
    <row r="309" spans="11:14" ht="13" x14ac:dyDescent="0.15">
      <c r="K309" s="9"/>
      <c r="L309" s="9"/>
      <c r="M309" s="9"/>
      <c r="N309" s="9"/>
    </row>
    <row r="310" spans="11:14" ht="13" x14ac:dyDescent="0.15">
      <c r="K310" s="9"/>
      <c r="L310" s="9"/>
      <c r="M310" s="9"/>
      <c r="N310" s="9"/>
    </row>
    <row r="311" spans="11:14" ht="13" x14ac:dyDescent="0.15">
      <c r="K311" s="9"/>
      <c r="L311" s="9"/>
      <c r="M311" s="9"/>
      <c r="N311" s="9"/>
    </row>
    <row r="312" spans="11:14" ht="13" x14ac:dyDescent="0.15">
      <c r="K312" s="9"/>
      <c r="L312" s="9"/>
      <c r="M312" s="9"/>
      <c r="N312" s="9"/>
    </row>
    <row r="313" spans="11:14" ht="13" x14ac:dyDescent="0.15">
      <c r="K313" s="9"/>
      <c r="L313" s="9"/>
      <c r="M313" s="9"/>
      <c r="N313" s="9"/>
    </row>
    <row r="314" spans="11:14" ht="13" x14ac:dyDescent="0.15">
      <c r="K314" s="9"/>
      <c r="L314" s="9"/>
      <c r="M314" s="9"/>
      <c r="N314" s="9"/>
    </row>
    <row r="315" spans="11:14" ht="13" x14ac:dyDescent="0.15">
      <c r="K315" s="9"/>
      <c r="L315" s="9"/>
      <c r="M315" s="9"/>
      <c r="N315" s="9"/>
    </row>
    <row r="316" spans="11:14" ht="13" x14ac:dyDescent="0.15">
      <c r="K316" s="9"/>
      <c r="L316" s="9"/>
      <c r="M316" s="9"/>
      <c r="N316" s="9"/>
    </row>
    <row r="317" spans="11:14" ht="13" x14ac:dyDescent="0.15">
      <c r="K317" s="9"/>
      <c r="L317" s="9"/>
      <c r="M317" s="9"/>
      <c r="N317" s="9"/>
    </row>
    <row r="318" spans="11:14" ht="13" x14ac:dyDescent="0.15">
      <c r="K318" s="9"/>
      <c r="L318" s="9"/>
      <c r="M318" s="9"/>
      <c r="N318" s="9"/>
    </row>
    <row r="319" spans="11:14" ht="13" x14ac:dyDescent="0.15">
      <c r="K319" s="9"/>
      <c r="L319" s="9"/>
      <c r="M319" s="9"/>
      <c r="N319" s="9"/>
    </row>
    <row r="320" spans="11:14" ht="13" x14ac:dyDescent="0.15">
      <c r="K320" s="9"/>
      <c r="L320" s="9"/>
      <c r="M320" s="9"/>
      <c r="N320" s="9"/>
    </row>
    <row r="321" spans="11:14" ht="13" x14ac:dyDescent="0.15">
      <c r="K321" s="9"/>
      <c r="L321" s="9"/>
      <c r="M321" s="9"/>
      <c r="N321" s="9"/>
    </row>
    <row r="322" spans="11:14" ht="13" x14ac:dyDescent="0.15">
      <c r="K322" s="9"/>
      <c r="L322" s="9"/>
      <c r="M322" s="9"/>
      <c r="N322" s="9"/>
    </row>
    <row r="323" spans="11:14" ht="13" x14ac:dyDescent="0.15">
      <c r="K323" s="9"/>
      <c r="L323" s="9"/>
      <c r="M323" s="9"/>
      <c r="N323" s="9"/>
    </row>
    <row r="324" spans="11:14" ht="13" x14ac:dyDescent="0.15">
      <c r="K324" s="9"/>
      <c r="L324" s="9"/>
      <c r="M324" s="9"/>
      <c r="N324" s="9"/>
    </row>
    <row r="325" spans="11:14" ht="13" x14ac:dyDescent="0.15">
      <c r="K325" s="9"/>
      <c r="L325" s="9"/>
      <c r="M325" s="9"/>
      <c r="N325" s="9"/>
    </row>
    <row r="326" spans="11:14" ht="13" x14ac:dyDescent="0.15">
      <c r="K326" s="9"/>
      <c r="L326" s="9"/>
      <c r="M326" s="9"/>
      <c r="N326" s="9"/>
    </row>
    <row r="327" spans="11:14" ht="13" x14ac:dyDescent="0.15">
      <c r="K327" s="9"/>
      <c r="L327" s="9"/>
      <c r="M327" s="9"/>
      <c r="N327" s="9"/>
    </row>
    <row r="328" spans="11:14" ht="13" x14ac:dyDescent="0.15">
      <c r="K328" s="9"/>
      <c r="L328" s="9"/>
      <c r="M328" s="9"/>
      <c r="N328" s="9"/>
    </row>
    <row r="329" spans="11:14" ht="13" x14ac:dyDescent="0.15">
      <c r="K329" s="9"/>
      <c r="L329" s="9"/>
      <c r="M329" s="9"/>
      <c r="N329" s="9"/>
    </row>
    <row r="330" spans="11:14" ht="13" x14ac:dyDescent="0.15">
      <c r="K330" s="9"/>
      <c r="L330" s="9"/>
      <c r="M330" s="9"/>
      <c r="N330" s="9"/>
    </row>
    <row r="331" spans="11:14" ht="13" x14ac:dyDescent="0.15">
      <c r="K331" s="9"/>
      <c r="L331" s="9"/>
      <c r="M331" s="9"/>
      <c r="N331" s="9"/>
    </row>
    <row r="332" spans="11:14" ht="13" x14ac:dyDescent="0.15">
      <c r="K332" s="9"/>
      <c r="L332" s="9"/>
      <c r="M332" s="9"/>
      <c r="N332" s="9"/>
    </row>
    <row r="333" spans="11:14" ht="13" x14ac:dyDescent="0.15">
      <c r="K333" s="9"/>
      <c r="L333" s="9"/>
      <c r="M333" s="9"/>
      <c r="N333" s="9"/>
    </row>
    <row r="334" spans="11:14" ht="13" x14ac:dyDescent="0.15">
      <c r="K334" s="9"/>
      <c r="L334" s="9"/>
      <c r="M334" s="9"/>
      <c r="N334" s="9"/>
    </row>
    <row r="335" spans="11:14" ht="13" x14ac:dyDescent="0.15">
      <c r="K335" s="9"/>
      <c r="L335" s="9"/>
      <c r="M335" s="9"/>
      <c r="N335" s="9"/>
    </row>
    <row r="336" spans="11:14" ht="13" x14ac:dyDescent="0.15">
      <c r="K336" s="9"/>
      <c r="L336" s="9"/>
      <c r="M336" s="9"/>
      <c r="N336" s="9"/>
    </row>
    <row r="337" spans="11:14" ht="13" x14ac:dyDescent="0.15">
      <c r="K337" s="9"/>
      <c r="L337" s="9"/>
      <c r="M337" s="9"/>
      <c r="N337" s="9"/>
    </row>
    <row r="338" spans="11:14" ht="13" x14ac:dyDescent="0.15">
      <c r="K338" s="9"/>
      <c r="L338" s="9"/>
      <c r="M338" s="9"/>
      <c r="N338" s="9"/>
    </row>
    <row r="339" spans="11:14" ht="13" x14ac:dyDescent="0.15">
      <c r="K339" s="9"/>
      <c r="L339" s="9"/>
      <c r="M339" s="9"/>
      <c r="N339" s="9"/>
    </row>
    <row r="340" spans="11:14" ht="13" x14ac:dyDescent="0.15">
      <c r="K340" s="9"/>
      <c r="L340" s="9"/>
      <c r="M340" s="9"/>
      <c r="N340" s="9"/>
    </row>
    <row r="341" spans="11:14" ht="13" x14ac:dyDescent="0.15">
      <c r="K341" s="9"/>
      <c r="L341" s="9"/>
      <c r="M341" s="9"/>
      <c r="N341" s="9"/>
    </row>
    <row r="342" spans="11:14" ht="13" x14ac:dyDescent="0.15">
      <c r="K342" s="9"/>
      <c r="L342" s="9"/>
      <c r="M342" s="9"/>
      <c r="N342" s="9"/>
    </row>
    <row r="343" spans="11:14" ht="13" x14ac:dyDescent="0.15">
      <c r="K343" s="9"/>
      <c r="L343" s="9"/>
      <c r="M343" s="9"/>
      <c r="N343" s="9"/>
    </row>
    <row r="344" spans="11:14" ht="13" x14ac:dyDescent="0.15">
      <c r="K344" s="9"/>
      <c r="L344" s="9"/>
      <c r="M344" s="9"/>
      <c r="N344" s="9"/>
    </row>
    <row r="345" spans="11:14" ht="13" x14ac:dyDescent="0.15">
      <c r="K345" s="9"/>
      <c r="L345" s="9"/>
      <c r="M345" s="9"/>
      <c r="N345" s="9"/>
    </row>
    <row r="346" spans="11:14" ht="13" x14ac:dyDescent="0.15">
      <c r="K346" s="9"/>
      <c r="L346" s="9"/>
      <c r="M346" s="9"/>
      <c r="N346" s="9"/>
    </row>
    <row r="347" spans="11:14" ht="13" x14ac:dyDescent="0.15">
      <c r="K347" s="9"/>
      <c r="L347" s="9"/>
      <c r="M347" s="9"/>
      <c r="N347" s="9"/>
    </row>
    <row r="348" spans="11:14" ht="13" x14ac:dyDescent="0.15">
      <c r="K348" s="9"/>
      <c r="L348" s="9"/>
      <c r="M348" s="9"/>
      <c r="N348" s="9"/>
    </row>
    <row r="349" spans="11:14" ht="13" x14ac:dyDescent="0.15">
      <c r="K349" s="9"/>
      <c r="L349" s="9"/>
      <c r="M349" s="9"/>
      <c r="N349" s="9"/>
    </row>
    <row r="350" spans="11:14" ht="13" x14ac:dyDescent="0.15">
      <c r="K350" s="9"/>
      <c r="L350" s="9"/>
      <c r="M350" s="9"/>
      <c r="N350" s="9"/>
    </row>
    <row r="351" spans="11:14" ht="13" x14ac:dyDescent="0.15">
      <c r="K351" s="9"/>
      <c r="L351" s="9"/>
      <c r="M351" s="9"/>
      <c r="N351" s="9"/>
    </row>
    <row r="352" spans="11:14" ht="13" x14ac:dyDescent="0.15">
      <c r="K352" s="9"/>
      <c r="L352" s="9"/>
      <c r="M352" s="9"/>
      <c r="N352" s="9"/>
    </row>
    <row r="353" spans="11:14" ht="13" x14ac:dyDescent="0.15">
      <c r="K353" s="9"/>
      <c r="L353" s="9"/>
      <c r="M353" s="9"/>
      <c r="N353" s="9"/>
    </row>
    <row r="354" spans="11:14" ht="13" x14ac:dyDescent="0.15">
      <c r="K354" s="9"/>
      <c r="L354" s="9"/>
      <c r="M354" s="9"/>
      <c r="N354" s="9"/>
    </row>
    <row r="355" spans="11:14" ht="13" x14ac:dyDescent="0.15">
      <c r="K355" s="9"/>
      <c r="L355" s="9"/>
      <c r="M355" s="9"/>
      <c r="N355" s="9"/>
    </row>
    <row r="356" spans="11:14" ht="13" x14ac:dyDescent="0.15">
      <c r="K356" s="9"/>
      <c r="L356" s="9"/>
      <c r="M356" s="9"/>
      <c r="N356" s="9"/>
    </row>
    <row r="357" spans="11:14" ht="13" x14ac:dyDescent="0.15">
      <c r="K357" s="9"/>
      <c r="L357" s="9"/>
      <c r="M357" s="9"/>
      <c r="N357" s="9"/>
    </row>
    <row r="358" spans="11:14" ht="13" x14ac:dyDescent="0.15">
      <c r="K358" s="9"/>
      <c r="L358" s="9"/>
      <c r="M358" s="9"/>
      <c r="N358" s="9"/>
    </row>
    <row r="359" spans="11:14" ht="13" x14ac:dyDescent="0.15">
      <c r="K359" s="9"/>
      <c r="L359" s="9"/>
      <c r="M359" s="9"/>
      <c r="N359" s="9"/>
    </row>
    <row r="360" spans="11:14" ht="13" x14ac:dyDescent="0.15">
      <c r="K360" s="9"/>
      <c r="L360" s="9"/>
      <c r="M360" s="9"/>
      <c r="N360" s="9"/>
    </row>
    <row r="361" spans="11:14" ht="13" x14ac:dyDescent="0.15">
      <c r="K361" s="9"/>
      <c r="L361" s="9"/>
      <c r="M361" s="9"/>
      <c r="N361" s="9"/>
    </row>
    <row r="362" spans="11:14" ht="13" x14ac:dyDescent="0.15">
      <c r="K362" s="9"/>
      <c r="L362" s="9"/>
      <c r="M362" s="9"/>
      <c r="N362" s="9"/>
    </row>
    <row r="363" spans="11:14" ht="13" x14ac:dyDescent="0.15">
      <c r="K363" s="9"/>
      <c r="L363" s="9"/>
      <c r="M363" s="9"/>
      <c r="N363" s="9"/>
    </row>
    <row r="364" spans="11:14" ht="13" x14ac:dyDescent="0.15">
      <c r="K364" s="9"/>
      <c r="L364" s="9"/>
      <c r="M364" s="9"/>
      <c r="N364" s="9"/>
    </row>
    <row r="365" spans="11:14" ht="13" x14ac:dyDescent="0.15">
      <c r="K365" s="9"/>
      <c r="L365" s="9"/>
      <c r="M365" s="9"/>
      <c r="N365" s="9"/>
    </row>
    <row r="366" spans="11:14" ht="13" x14ac:dyDescent="0.15">
      <c r="K366" s="9"/>
      <c r="L366" s="9"/>
      <c r="M366" s="9"/>
      <c r="N366" s="9"/>
    </row>
    <row r="367" spans="11:14" ht="13" x14ac:dyDescent="0.15">
      <c r="K367" s="9"/>
      <c r="L367" s="9"/>
      <c r="M367" s="9"/>
      <c r="N367" s="9"/>
    </row>
    <row r="368" spans="11:14" ht="13" x14ac:dyDescent="0.15">
      <c r="K368" s="9"/>
      <c r="L368" s="9"/>
      <c r="M368" s="9"/>
      <c r="N368" s="9"/>
    </row>
    <row r="369" spans="11:14" ht="13" x14ac:dyDescent="0.15">
      <c r="K369" s="9"/>
      <c r="L369" s="9"/>
      <c r="M369" s="9"/>
      <c r="N369" s="9"/>
    </row>
    <row r="370" spans="11:14" ht="13" x14ac:dyDescent="0.15">
      <c r="K370" s="9"/>
      <c r="L370" s="9"/>
      <c r="M370" s="9"/>
      <c r="N370" s="9"/>
    </row>
    <row r="371" spans="11:14" ht="13" x14ac:dyDescent="0.15">
      <c r="K371" s="9"/>
      <c r="L371" s="9"/>
      <c r="M371" s="9"/>
      <c r="N371" s="9"/>
    </row>
    <row r="372" spans="11:14" ht="13" x14ac:dyDescent="0.15">
      <c r="K372" s="9"/>
      <c r="L372" s="9"/>
      <c r="M372" s="9"/>
      <c r="N372" s="9"/>
    </row>
    <row r="373" spans="11:14" ht="13" x14ac:dyDescent="0.15">
      <c r="K373" s="9"/>
      <c r="L373" s="9"/>
      <c r="M373" s="9"/>
      <c r="N373" s="9"/>
    </row>
    <row r="374" spans="11:14" ht="13" x14ac:dyDescent="0.15">
      <c r="K374" s="9"/>
      <c r="L374" s="9"/>
      <c r="M374" s="9"/>
      <c r="N374" s="9"/>
    </row>
    <row r="375" spans="11:14" ht="13" x14ac:dyDescent="0.15">
      <c r="K375" s="9"/>
      <c r="L375" s="9"/>
      <c r="M375" s="9"/>
      <c r="N375" s="9"/>
    </row>
    <row r="376" spans="11:14" ht="13" x14ac:dyDescent="0.15">
      <c r="K376" s="9"/>
      <c r="L376" s="9"/>
      <c r="M376" s="9"/>
      <c r="N376" s="9"/>
    </row>
    <row r="377" spans="11:14" ht="13" x14ac:dyDescent="0.15">
      <c r="K377" s="9"/>
      <c r="L377" s="9"/>
      <c r="M377" s="9"/>
      <c r="N377" s="9"/>
    </row>
    <row r="378" spans="11:14" ht="13" x14ac:dyDescent="0.15">
      <c r="K378" s="9"/>
      <c r="L378" s="9"/>
      <c r="M378" s="9"/>
      <c r="N378" s="9"/>
    </row>
    <row r="379" spans="11:14" ht="13" x14ac:dyDescent="0.15">
      <c r="K379" s="9"/>
      <c r="L379" s="9"/>
      <c r="M379" s="9"/>
      <c r="N379" s="9"/>
    </row>
    <row r="380" spans="11:14" ht="13" x14ac:dyDescent="0.15">
      <c r="K380" s="9"/>
      <c r="L380" s="9"/>
      <c r="M380" s="9"/>
      <c r="N380" s="9"/>
    </row>
    <row r="381" spans="11:14" ht="13" x14ac:dyDescent="0.15">
      <c r="K381" s="9"/>
      <c r="L381" s="9"/>
      <c r="M381" s="9"/>
      <c r="N381" s="9"/>
    </row>
    <row r="382" spans="11:14" ht="13" x14ac:dyDescent="0.15">
      <c r="K382" s="9"/>
      <c r="L382" s="9"/>
      <c r="M382" s="9"/>
      <c r="N382" s="9"/>
    </row>
    <row r="383" spans="11:14" ht="13" x14ac:dyDescent="0.15">
      <c r="K383" s="9"/>
      <c r="L383" s="9"/>
      <c r="M383" s="9"/>
      <c r="N383" s="9"/>
    </row>
    <row r="384" spans="11:14" ht="13" x14ac:dyDescent="0.15">
      <c r="K384" s="9"/>
      <c r="L384" s="9"/>
      <c r="M384" s="9"/>
      <c r="N384" s="9"/>
    </row>
    <row r="385" spans="11:14" ht="13" x14ac:dyDescent="0.15">
      <c r="K385" s="9"/>
      <c r="L385" s="9"/>
      <c r="M385" s="9"/>
      <c r="N385" s="9"/>
    </row>
    <row r="386" spans="11:14" ht="13" x14ac:dyDescent="0.15">
      <c r="K386" s="9"/>
      <c r="L386" s="9"/>
      <c r="M386" s="9"/>
      <c r="N386" s="9"/>
    </row>
    <row r="387" spans="11:14" ht="13" x14ac:dyDescent="0.15">
      <c r="K387" s="9"/>
      <c r="L387" s="9"/>
      <c r="M387" s="9"/>
      <c r="N387" s="9"/>
    </row>
    <row r="388" spans="11:14" ht="13" x14ac:dyDescent="0.15">
      <c r="K388" s="9"/>
      <c r="L388" s="9"/>
      <c r="M388" s="9"/>
      <c r="N388" s="9"/>
    </row>
    <row r="389" spans="11:14" ht="13" x14ac:dyDescent="0.15">
      <c r="K389" s="9"/>
      <c r="L389" s="9"/>
      <c r="M389" s="9"/>
      <c r="N389" s="9"/>
    </row>
    <row r="390" spans="11:14" ht="13" x14ac:dyDescent="0.15">
      <c r="K390" s="9"/>
      <c r="L390" s="9"/>
      <c r="M390" s="9"/>
      <c r="N390" s="9"/>
    </row>
    <row r="391" spans="11:14" ht="13" x14ac:dyDescent="0.15">
      <c r="K391" s="9"/>
      <c r="L391" s="9"/>
      <c r="M391" s="9"/>
      <c r="N391" s="9"/>
    </row>
    <row r="392" spans="11:14" ht="13" x14ac:dyDescent="0.15">
      <c r="K392" s="9"/>
      <c r="L392" s="9"/>
      <c r="M392" s="9"/>
      <c r="N392" s="9"/>
    </row>
    <row r="393" spans="11:14" ht="13" x14ac:dyDescent="0.15">
      <c r="K393" s="9"/>
      <c r="L393" s="9"/>
      <c r="M393" s="9"/>
      <c r="N393" s="9"/>
    </row>
    <row r="394" spans="11:14" ht="13" x14ac:dyDescent="0.15">
      <c r="K394" s="9"/>
      <c r="L394" s="9"/>
      <c r="M394" s="9"/>
      <c r="N394" s="9"/>
    </row>
    <row r="395" spans="11:14" ht="13" x14ac:dyDescent="0.15">
      <c r="K395" s="9"/>
      <c r="L395" s="9"/>
      <c r="M395" s="9"/>
      <c r="N395" s="9"/>
    </row>
    <row r="396" spans="11:14" ht="13" x14ac:dyDescent="0.15">
      <c r="K396" s="9"/>
      <c r="L396" s="9"/>
      <c r="M396" s="9"/>
      <c r="N396" s="9"/>
    </row>
    <row r="397" spans="11:14" ht="13" x14ac:dyDescent="0.15">
      <c r="K397" s="9"/>
      <c r="L397" s="9"/>
      <c r="M397" s="9"/>
      <c r="N397" s="9"/>
    </row>
    <row r="398" spans="11:14" ht="13" x14ac:dyDescent="0.15">
      <c r="K398" s="9"/>
      <c r="L398" s="9"/>
      <c r="M398" s="9"/>
      <c r="N398" s="9"/>
    </row>
    <row r="399" spans="11:14" ht="13" x14ac:dyDescent="0.15">
      <c r="K399" s="9"/>
      <c r="L399" s="9"/>
      <c r="M399" s="9"/>
      <c r="N399" s="9"/>
    </row>
    <row r="400" spans="11:14" ht="13" x14ac:dyDescent="0.15">
      <c r="K400" s="9"/>
      <c r="L400" s="9"/>
      <c r="M400" s="9"/>
      <c r="N400" s="9"/>
    </row>
    <row r="401" spans="11:14" ht="13" x14ac:dyDescent="0.15">
      <c r="K401" s="9"/>
      <c r="L401" s="9"/>
      <c r="M401" s="9"/>
      <c r="N401" s="9"/>
    </row>
    <row r="402" spans="11:14" ht="13" x14ac:dyDescent="0.15">
      <c r="K402" s="9"/>
      <c r="L402" s="9"/>
      <c r="M402" s="9"/>
      <c r="N402" s="9"/>
    </row>
    <row r="403" spans="11:14" ht="13" x14ac:dyDescent="0.15">
      <c r="K403" s="9"/>
      <c r="L403" s="9"/>
      <c r="M403" s="9"/>
      <c r="N403" s="9"/>
    </row>
    <row r="404" spans="11:14" ht="13" x14ac:dyDescent="0.15">
      <c r="K404" s="9"/>
      <c r="L404" s="9"/>
      <c r="M404" s="9"/>
      <c r="N404" s="9"/>
    </row>
    <row r="405" spans="11:14" ht="13" x14ac:dyDescent="0.15">
      <c r="K405" s="9"/>
      <c r="L405" s="9"/>
      <c r="M405" s="9"/>
      <c r="N405" s="9"/>
    </row>
    <row r="406" spans="11:14" ht="13" x14ac:dyDescent="0.15">
      <c r="K406" s="9"/>
      <c r="L406" s="9"/>
      <c r="M406" s="9"/>
      <c r="N406" s="9"/>
    </row>
    <row r="407" spans="11:14" ht="13" x14ac:dyDescent="0.15">
      <c r="K407" s="9"/>
      <c r="L407" s="9"/>
      <c r="M407" s="9"/>
      <c r="N407" s="9"/>
    </row>
    <row r="408" spans="11:14" ht="13" x14ac:dyDescent="0.15">
      <c r="K408" s="9"/>
      <c r="L408" s="9"/>
      <c r="M408" s="9"/>
      <c r="N408" s="9"/>
    </row>
    <row r="409" spans="11:14" ht="13" x14ac:dyDescent="0.15">
      <c r="K409" s="9"/>
      <c r="L409" s="9"/>
      <c r="M409" s="9"/>
      <c r="N409" s="9"/>
    </row>
    <row r="410" spans="11:14" ht="13" x14ac:dyDescent="0.15">
      <c r="K410" s="9"/>
      <c r="L410" s="9"/>
      <c r="M410" s="9"/>
      <c r="N410" s="9"/>
    </row>
    <row r="411" spans="11:14" ht="13" x14ac:dyDescent="0.15">
      <c r="K411" s="9"/>
      <c r="L411" s="9"/>
      <c r="M411" s="9"/>
      <c r="N411" s="9"/>
    </row>
    <row r="412" spans="11:14" ht="13" x14ac:dyDescent="0.15">
      <c r="K412" s="9"/>
      <c r="L412" s="9"/>
      <c r="M412" s="9"/>
      <c r="N412" s="9"/>
    </row>
    <row r="413" spans="11:14" ht="13" x14ac:dyDescent="0.15">
      <c r="K413" s="9"/>
      <c r="L413" s="9"/>
      <c r="M413" s="9"/>
      <c r="N413" s="9"/>
    </row>
    <row r="414" spans="11:14" ht="13" x14ac:dyDescent="0.15">
      <c r="K414" s="9"/>
      <c r="L414" s="9"/>
      <c r="M414" s="9"/>
      <c r="N414" s="9"/>
    </row>
    <row r="415" spans="11:14" ht="13" x14ac:dyDescent="0.15">
      <c r="K415" s="9"/>
      <c r="L415" s="9"/>
      <c r="M415" s="9"/>
      <c r="N415" s="9"/>
    </row>
    <row r="416" spans="11:14" ht="13" x14ac:dyDescent="0.15">
      <c r="K416" s="9"/>
      <c r="L416" s="9"/>
      <c r="M416" s="9"/>
      <c r="N416" s="9"/>
    </row>
    <row r="417" spans="11:14" ht="13" x14ac:dyDescent="0.15">
      <c r="K417" s="9"/>
      <c r="L417" s="9"/>
      <c r="M417" s="9"/>
      <c r="N417" s="9"/>
    </row>
    <row r="418" spans="11:14" ht="13" x14ac:dyDescent="0.15">
      <c r="K418" s="9"/>
      <c r="L418" s="9"/>
      <c r="M418" s="9"/>
      <c r="N418" s="9"/>
    </row>
    <row r="419" spans="11:14" ht="13" x14ac:dyDescent="0.15">
      <c r="K419" s="9"/>
      <c r="L419" s="9"/>
      <c r="M419" s="9"/>
      <c r="N419" s="9"/>
    </row>
    <row r="420" spans="11:14" ht="13" x14ac:dyDescent="0.15">
      <c r="K420" s="9"/>
      <c r="L420" s="9"/>
      <c r="M420" s="9"/>
      <c r="N420" s="9"/>
    </row>
    <row r="421" spans="11:14" ht="13" x14ac:dyDescent="0.15">
      <c r="K421" s="9"/>
      <c r="L421" s="9"/>
      <c r="M421" s="9"/>
      <c r="N421" s="9"/>
    </row>
    <row r="422" spans="11:14" ht="13" x14ac:dyDescent="0.15">
      <c r="K422" s="9"/>
      <c r="L422" s="9"/>
      <c r="M422" s="9"/>
      <c r="N422" s="9"/>
    </row>
    <row r="423" spans="11:14" ht="13" x14ac:dyDescent="0.15">
      <c r="K423" s="9"/>
      <c r="L423" s="9"/>
      <c r="M423" s="9"/>
      <c r="N423" s="9"/>
    </row>
    <row r="424" spans="11:14" ht="13" x14ac:dyDescent="0.15">
      <c r="K424" s="9"/>
      <c r="L424" s="9"/>
      <c r="M424" s="9"/>
      <c r="N424" s="9"/>
    </row>
    <row r="425" spans="11:14" ht="13" x14ac:dyDescent="0.15">
      <c r="K425" s="9"/>
      <c r="L425" s="9"/>
      <c r="M425" s="9"/>
      <c r="N425" s="9"/>
    </row>
    <row r="426" spans="11:14" ht="13" x14ac:dyDescent="0.15">
      <c r="K426" s="9"/>
      <c r="L426" s="9"/>
      <c r="M426" s="9"/>
      <c r="N426" s="9"/>
    </row>
    <row r="427" spans="11:14" ht="13" x14ac:dyDescent="0.15">
      <c r="K427" s="9"/>
      <c r="L427" s="9"/>
      <c r="M427" s="9"/>
      <c r="N427" s="9"/>
    </row>
    <row r="428" spans="11:14" ht="13" x14ac:dyDescent="0.15">
      <c r="K428" s="9"/>
      <c r="L428" s="9"/>
      <c r="M428" s="9"/>
      <c r="N428" s="9"/>
    </row>
    <row r="429" spans="11:14" ht="13" x14ac:dyDescent="0.15">
      <c r="K429" s="9"/>
      <c r="L429" s="9"/>
      <c r="M429" s="9"/>
      <c r="N429" s="9"/>
    </row>
    <row r="430" spans="11:14" ht="13" x14ac:dyDescent="0.15">
      <c r="K430" s="9"/>
      <c r="L430" s="9"/>
      <c r="M430" s="9"/>
      <c r="N430" s="9"/>
    </row>
    <row r="431" spans="11:14" ht="13" x14ac:dyDescent="0.15">
      <c r="K431" s="9"/>
      <c r="L431" s="9"/>
      <c r="M431" s="9"/>
      <c r="N431" s="9"/>
    </row>
    <row r="432" spans="11:14" ht="13" x14ac:dyDescent="0.15">
      <c r="K432" s="9"/>
      <c r="L432" s="9"/>
      <c r="M432" s="9"/>
      <c r="N432" s="9"/>
    </row>
    <row r="433" spans="11:14" ht="13" x14ac:dyDescent="0.15">
      <c r="K433" s="9"/>
      <c r="L433" s="9"/>
      <c r="M433" s="9"/>
      <c r="N433" s="9"/>
    </row>
    <row r="434" spans="11:14" ht="13" x14ac:dyDescent="0.15">
      <c r="K434" s="9"/>
      <c r="L434" s="9"/>
      <c r="M434" s="9"/>
      <c r="N434" s="9"/>
    </row>
    <row r="435" spans="11:14" ht="13" x14ac:dyDescent="0.15">
      <c r="K435" s="9"/>
      <c r="L435" s="9"/>
      <c r="M435" s="9"/>
      <c r="N435" s="9"/>
    </row>
    <row r="436" spans="11:14" ht="13" x14ac:dyDescent="0.15">
      <c r="K436" s="9"/>
      <c r="L436" s="9"/>
      <c r="M436" s="9"/>
      <c r="N436" s="9"/>
    </row>
    <row r="437" spans="11:14" ht="13" x14ac:dyDescent="0.15">
      <c r="K437" s="9"/>
      <c r="L437" s="9"/>
      <c r="M437" s="9"/>
      <c r="N437" s="9"/>
    </row>
    <row r="438" spans="11:14" ht="13" x14ac:dyDescent="0.15">
      <c r="K438" s="9"/>
      <c r="L438" s="9"/>
      <c r="M438" s="9"/>
      <c r="N438" s="9"/>
    </row>
    <row r="439" spans="11:14" ht="13" x14ac:dyDescent="0.15">
      <c r="K439" s="9"/>
      <c r="L439" s="9"/>
      <c r="M439" s="9"/>
      <c r="N439" s="9"/>
    </row>
    <row r="440" spans="11:14" ht="13" x14ac:dyDescent="0.15">
      <c r="K440" s="9"/>
      <c r="L440" s="9"/>
      <c r="M440" s="9"/>
      <c r="N440" s="9"/>
    </row>
    <row r="441" spans="11:14" ht="13" x14ac:dyDescent="0.15">
      <c r="K441" s="9"/>
      <c r="L441" s="9"/>
      <c r="M441" s="9"/>
      <c r="N441" s="9"/>
    </row>
    <row r="442" spans="11:14" ht="13" x14ac:dyDescent="0.15">
      <c r="K442" s="9"/>
      <c r="L442" s="9"/>
      <c r="M442" s="9"/>
      <c r="N442" s="9"/>
    </row>
    <row r="443" spans="11:14" ht="13" x14ac:dyDescent="0.15">
      <c r="K443" s="9"/>
      <c r="L443" s="9"/>
      <c r="M443" s="9"/>
      <c r="N443" s="9"/>
    </row>
    <row r="444" spans="11:14" ht="13" x14ac:dyDescent="0.15">
      <c r="K444" s="9"/>
      <c r="L444" s="9"/>
      <c r="M444" s="9"/>
      <c r="N444" s="9"/>
    </row>
    <row r="445" spans="11:14" ht="13" x14ac:dyDescent="0.15">
      <c r="K445" s="9"/>
      <c r="L445" s="9"/>
      <c r="M445" s="9"/>
      <c r="N445" s="9"/>
    </row>
    <row r="446" spans="11:14" ht="13" x14ac:dyDescent="0.15">
      <c r="K446" s="9"/>
      <c r="L446" s="9"/>
      <c r="M446" s="9"/>
      <c r="N446" s="9"/>
    </row>
    <row r="447" spans="11:14" ht="13" x14ac:dyDescent="0.15">
      <c r="K447" s="9"/>
      <c r="L447" s="9"/>
      <c r="M447" s="9"/>
      <c r="N447" s="9"/>
    </row>
    <row r="448" spans="11:14" ht="13" x14ac:dyDescent="0.15">
      <c r="K448" s="9"/>
      <c r="L448" s="9"/>
      <c r="M448" s="9"/>
      <c r="N448" s="9"/>
    </row>
    <row r="449" spans="11:14" ht="13" x14ac:dyDescent="0.15">
      <c r="K449" s="9"/>
      <c r="L449" s="9"/>
      <c r="M449" s="9"/>
      <c r="N449" s="9"/>
    </row>
    <row r="450" spans="11:14" ht="13" x14ac:dyDescent="0.15">
      <c r="K450" s="9"/>
      <c r="L450" s="9"/>
      <c r="M450" s="9"/>
      <c r="N450" s="9"/>
    </row>
    <row r="451" spans="11:14" ht="13" x14ac:dyDescent="0.15">
      <c r="K451" s="9"/>
      <c r="L451" s="9"/>
      <c r="M451" s="9"/>
      <c r="N451" s="9"/>
    </row>
    <row r="452" spans="11:14" ht="13" x14ac:dyDescent="0.15">
      <c r="K452" s="9"/>
      <c r="L452" s="9"/>
      <c r="M452" s="9"/>
      <c r="N452" s="9"/>
    </row>
    <row r="453" spans="11:14" ht="13" x14ac:dyDescent="0.15">
      <c r="K453" s="9"/>
      <c r="L453" s="9"/>
      <c r="M453" s="9"/>
      <c r="N453" s="9"/>
    </row>
    <row r="454" spans="11:14" ht="13" x14ac:dyDescent="0.15">
      <c r="K454" s="9"/>
      <c r="L454" s="9"/>
      <c r="M454" s="9"/>
      <c r="N454" s="9"/>
    </row>
    <row r="455" spans="11:14" ht="13" x14ac:dyDescent="0.15">
      <c r="K455" s="9"/>
      <c r="L455" s="9"/>
      <c r="M455" s="9"/>
      <c r="N455" s="9"/>
    </row>
    <row r="456" spans="11:14" ht="13" x14ac:dyDescent="0.15">
      <c r="K456" s="9"/>
      <c r="L456" s="9"/>
      <c r="M456" s="9"/>
      <c r="N456" s="9"/>
    </row>
    <row r="457" spans="11:14" ht="13" x14ac:dyDescent="0.15">
      <c r="K457" s="9"/>
      <c r="L457" s="9"/>
      <c r="M457" s="9"/>
      <c r="N457" s="9"/>
    </row>
    <row r="458" spans="11:14" ht="13" x14ac:dyDescent="0.15">
      <c r="K458" s="9"/>
      <c r="L458" s="9"/>
      <c r="M458" s="9"/>
      <c r="N458" s="9"/>
    </row>
    <row r="459" spans="11:14" ht="13" x14ac:dyDescent="0.15">
      <c r="K459" s="9"/>
      <c r="L459" s="9"/>
      <c r="M459" s="9"/>
      <c r="N459" s="9"/>
    </row>
    <row r="460" spans="11:14" ht="13" x14ac:dyDescent="0.15">
      <c r="K460" s="9"/>
      <c r="L460" s="9"/>
      <c r="M460" s="9"/>
      <c r="N460" s="9"/>
    </row>
    <row r="461" spans="11:14" ht="13" x14ac:dyDescent="0.15">
      <c r="K461" s="9"/>
      <c r="L461" s="9"/>
      <c r="M461" s="9"/>
      <c r="N461" s="9"/>
    </row>
    <row r="462" spans="11:14" ht="13" x14ac:dyDescent="0.15">
      <c r="K462" s="9"/>
      <c r="L462" s="9"/>
      <c r="M462" s="9"/>
      <c r="N462" s="9"/>
    </row>
    <row r="463" spans="11:14" ht="13" x14ac:dyDescent="0.15">
      <c r="K463" s="9"/>
      <c r="L463" s="9"/>
      <c r="M463" s="9"/>
      <c r="N463" s="9"/>
    </row>
    <row r="464" spans="11:14" ht="13" x14ac:dyDescent="0.15">
      <c r="K464" s="9"/>
      <c r="L464" s="9"/>
      <c r="M464" s="9"/>
      <c r="N464" s="9"/>
    </row>
    <row r="465" spans="11:14" ht="13" x14ac:dyDescent="0.15">
      <c r="K465" s="9"/>
      <c r="L465" s="9"/>
      <c r="M465" s="9"/>
      <c r="N465" s="9"/>
    </row>
    <row r="466" spans="11:14" ht="13" x14ac:dyDescent="0.15">
      <c r="K466" s="9"/>
      <c r="L466" s="9"/>
      <c r="M466" s="9"/>
      <c r="N466" s="9"/>
    </row>
    <row r="467" spans="11:14" ht="13" x14ac:dyDescent="0.15">
      <c r="K467" s="9"/>
      <c r="L467" s="9"/>
      <c r="M467" s="9"/>
      <c r="N467" s="9"/>
    </row>
    <row r="468" spans="11:14" ht="13" x14ac:dyDescent="0.15">
      <c r="K468" s="9"/>
      <c r="L468" s="9"/>
      <c r="M468" s="9"/>
      <c r="N468" s="9"/>
    </row>
    <row r="469" spans="11:14" ht="13" x14ac:dyDescent="0.15">
      <c r="K469" s="9"/>
      <c r="L469" s="9"/>
      <c r="M469" s="9"/>
      <c r="N469" s="9"/>
    </row>
    <row r="470" spans="11:14" ht="13" x14ac:dyDescent="0.15">
      <c r="K470" s="9"/>
      <c r="L470" s="9"/>
      <c r="M470" s="9"/>
      <c r="N470" s="9"/>
    </row>
    <row r="471" spans="11:14" ht="13" x14ac:dyDescent="0.15">
      <c r="K471" s="9"/>
      <c r="L471" s="9"/>
      <c r="M471" s="9"/>
      <c r="N471" s="9"/>
    </row>
    <row r="472" spans="11:14" ht="13" x14ac:dyDescent="0.15">
      <c r="K472" s="9"/>
      <c r="L472" s="9"/>
      <c r="M472" s="9"/>
      <c r="N472" s="9"/>
    </row>
    <row r="473" spans="11:14" ht="13" x14ac:dyDescent="0.15">
      <c r="K473" s="9"/>
      <c r="L473" s="9"/>
      <c r="M473" s="9"/>
      <c r="N473" s="9"/>
    </row>
    <row r="474" spans="11:14" ht="13" x14ac:dyDescent="0.15">
      <c r="K474" s="9"/>
      <c r="L474" s="9"/>
      <c r="M474" s="9"/>
      <c r="N474" s="9"/>
    </row>
    <row r="475" spans="11:14" ht="13" x14ac:dyDescent="0.15">
      <c r="K475" s="9"/>
      <c r="L475" s="9"/>
      <c r="M475" s="9"/>
      <c r="N475" s="9"/>
    </row>
    <row r="476" spans="11:14" ht="13" x14ac:dyDescent="0.15">
      <c r="K476" s="9"/>
      <c r="L476" s="9"/>
      <c r="M476" s="9"/>
      <c r="N476" s="9"/>
    </row>
    <row r="477" spans="11:14" ht="13" x14ac:dyDescent="0.15">
      <c r="K477" s="9"/>
      <c r="L477" s="9"/>
      <c r="M477" s="9"/>
      <c r="N477" s="9"/>
    </row>
    <row r="478" spans="11:14" ht="13" x14ac:dyDescent="0.15">
      <c r="K478" s="9"/>
      <c r="L478" s="9"/>
      <c r="M478" s="9"/>
      <c r="N478" s="9"/>
    </row>
    <row r="479" spans="11:14" ht="13" x14ac:dyDescent="0.15">
      <c r="K479" s="9"/>
      <c r="L479" s="9"/>
      <c r="M479" s="9"/>
      <c r="N479" s="9"/>
    </row>
    <row r="480" spans="11:14" ht="13" x14ac:dyDescent="0.15">
      <c r="K480" s="9"/>
      <c r="L480" s="9"/>
      <c r="M480" s="9"/>
      <c r="N480" s="9"/>
    </row>
    <row r="481" spans="11:14" ht="13" x14ac:dyDescent="0.15">
      <c r="K481" s="9"/>
      <c r="L481" s="9"/>
      <c r="M481" s="9"/>
      <c r="N481" s="9"/>
    </row>
    <row r="482" spans="11:14" ht="13" x14ac:dyDescent="0.15">
      <c r="K482" s="9"/>
      <c r="L482" s="9"/>
      <c r="M482" s="9"/>
      <c r="N482" s="9"/>
    </row>
    <row r="483" spans="11:14" ht="13" x14ac:dyDescent="0.15">
      <c r="K483" s="9"/>
      <c r="L483" s="9"/>
      <c r="M483" s="9"/>
      <c r="N483" s="9"/>
    </row>
    <row r="484" spans="11:14" ht="13" x14ac:dyDescent="0.15">
      <c r="K484" s="9"/>
      <c r="L484" s="9"/>
      <c r="M484" s="9"/>
      <c r="N484" s="9"/>
    </row>
    <row r="485" spans="11:14" ht="13" x14ac:dyDescent="0.15">
      <c r="K485" s="9"/>
      <c r="L485" s="9"/>
      <c r="M485" s="9"/>
      <c r="N485" s="9"/>
    </row>
    <row r="486" spans="11:14" ht="13" x14ac:dyDescent="0.15">
      <c r="K486" s="9"/>
      <c r="L486" s="9"/>
      <c r="M486" s="9"/>
      <c r="N486" s="9"/>
    </row>
    <row r="487" spans="11:14" ht="13" x14ac:dyDescent="0.15">
      <c r="K487" s="9"/>
      <c r="L487" s="9"/>
      <c r="M487" s="9"/>
      <c r="N487" s="9"/>
    </row>
    <row r="488" spans="11:14" ht="13" x14ac:dyDescent="0.15">
      <c r="K488" s="9"/>
      <c r="L488" s="9"/>
      <c r="M488" s="9"/>
      <c r="N488" s="9"/>
    </row>
    <row r="489" spans="11:14" ht="13" x14ac:dyDescent="0.15">
      <c r="K489" s="9"/>
      <c r="L489" s="9"/>
      <c r="M489" s="9"/>
      <c r="N489" s="9"/>
    </row>
    <row r="490" spans="11:14" ht="13" x14ac:dyDescent="0.15">
      <c r="K490" s="9"/>
      <c r="L490" s="9"/>
      <c r="M490" s="9"/>
      <c r="N490" s="9"/>
    </row>
    <row r="491" spans="11:14" ht="13" x14ac:dyDescent="0.15">
      <c r="K491" s="9"/>
      <c r="L491" s="9"/>
      <c r="M491" s="9"/>
      <c r="N491" s="9"/>
    </row>
    <row r="492" spans="11:14" ht="13" x14ac:dyDescent="0.15">
      <c r="K492" s="9"/>
      <c r="L492" s="9"/>
      <c r="M492" s="9"/>
      <c r="N492" s="9"/>
    </row>
    <row r="493" spans="11:14" ht="13" x14ac:dyDescent="0.15">
      <c r="K493" s="9"/>
      <c r="L493" s="9"/>
      <c r="M493" s="9"/>
      <c r="N493" s="9"/>
    </row>
    <row r="494" spans="11:14" ht="13" x14ac:dyDescent="0.15">
      <c r="K494" s="9"/>
      <c r="L494" s="9"/>
      <c r="M494" s="9"/>
      <c r="N494" s="9"/>
    </row>
    <row r="495" spans="11:14" ht="13" x14ac:dyDescent="0.15">
      <c r="K495" s="9"/>
      <c r="L495" s="9"/>
      <c r="M495" s="9"/>
      <c r="N495" s="9"/>
    </row>
    <row r="496" spans="11:14" ht="13" x14ac:dyDescent="0.15">
      <c r="K496" s="9"/>
      <c r="L496" s="9"/>
      <c r="M496" s="9"/>
      <c r="N496" s="9"/>
    </row>
    <row r="497" spans="11:14" ht="13" x14ac:dyDescent="0.15">
      <c r="K497" s="9"/>
      <c r="L497" s="9"/>
      <c r="M497" s="9"/>
      <c r="N497" s="9"/>
    </row>
    <row r="498" spans="11:14" ht="13" x14ac:dyDescent="0.15">
      <c r="K498" s="9"/>
      <c r="L498" s="9"/>
      <c r="M498" s="9"/>
      <c r="N498" s="9"/>
    </row>
    <row r="499" spans="11:14" ht="13" x14ac:dyDescent="0.15">
      <c r="K499" s="9"/>
      <c r="L499" s="9"/>
      <c r="M499" s="9"/>
      <c r="N499" s="9"/>
    </row>
    <row r="500" spans="11:14" ht="13" x14ac:dyDescent="0.15">
      <c r="K500" s="9"/>
      <c r="L500" s="9"/>
      <c r="M500" s="9"/>
      <c r="N500" s="9"/>
    </row>
    <row r="501" spans="11:14" ht="13" x14ac:dyDescent="0.15">
      <c r="K501" s="9"/>
      <c r="L501" s="9"/>
      <c r="M501" s="9"/>
      <c r="N501" s="9"/>
    </row>
    <row r="502" spans="11:14" ht="13" x14ac:dyDescent="0.15">
      <c r="K502" s="9"/>
      <c r="L502" s="9"/>
      <c r="M502" s="9"/>
      <c r="N502" s="9"/>
    </row>
    <row r="503" spans="11:14" ht="13" x14ac:dyDescent="0.15">
      <c r="K503" s="9"/>
      <c r="L503" s="9"/>
      <c r="M503" s="9"/>
      <c r="N503" s="9"/>
    </row>
    <row r="504" spans="11:14" ht="13" x14ac:dyDescent="0.15">
      <c r="K504" s="9"/>
      <c r="L504" s="9"/>
      <c r="M504" s="9"/>
      <c r="N504" s="9"/>
    </row>
    <row r="505" spans="11:14" ht="13" x14ac:dyDescent="0.15">
      <c r="K505" s="9"/>
      <c r="L505" s="9"/>
      <c r="M505" s="9"/>
      <c r="N505" s="9"/>
    </row>
    <row r="506" spans="11:14" ht="13" x14ac:dyDescent="0.15">
      <c r="K506" s="9"/>
      <c r="L506" s="9"/>
      <c r="M506" s="9"/>
      <c r="N506" s="9"/>
    </row>
    <row r="507" spans="11:14" ht="13" x14ac:dyDescent="0.15">
      <c r="K507" s="9"/>
      <c r="L507" s="9"/>
      <c r="M507" s="9"/>
      <c r="N507" s="9"/>
    </row>
    <row r="508" spans="11:14" ht="13" x14ac:dyDescent="0.15">
      <c r="K508" s="9"/>
      <c r="L508" s="9"/>
      <c r="M508" s="9"/>
      <c r="N508" s="9"/>
    </row>
    <row r="509" spans="11:14" ht="13" x14ac:dyDescent="0.15">
      <c r="K509" s="9"/>
      <c r="L509" s="9"/>
      <c r="M509" s="9"/>
      <c r="N509" s="9"/>
    </row>
    <row r="510" spans="11:14" ht="13" x14ac:dyDescent="0.15">
      <c r="K510" s="9"/>
      <c r="L510" s="9"/>
      <c r="M510" s="9"/>
      <c r="N510" s="9"/>
    </row>
    <row r="511" spans="11:14" ht="13" x14ac:dyDescent="0.15">
      <c r="K511" s="9"/>
      <c r="L511" s="9"/>
      <c r="M511" s="9"/>
      <c r="N511" s="9"/>
    </row>
    <row r="512" spans="11:14" ht="13" x14ac:dyDescent="0.15">
      <c r="K512" s="9"/>
      <c r="L512" s="9"/>
      <c r="M512" s="9"/>
      <c r="N512" s="9"/>
    </row>
    <row r="513" spans="11:14" ht="13" x14ac:dyDescent="0.15">
      <c r="K513" s="9"/>
      <c r="L513" s="9"/>
      <c r="M513" s="9"/>
      <c r="N513" s="9"/>
    </row>
    <row r="514" spans="11:14" ht="13" x14ac:dyDescent="0.15">
      <c r="K514" s="9"/>
      <c r="L514" s="9"/>
      <c r="M514" s="9"/>
      <c r="N514" s="9"/>
    </row>
    <row r="515" spans="11:14" ht="13" x14ac:dyDescent="0.15">
      <c r="K515" s="9"/>
      <c r="L515" s="9"/>
      <c r="M515" s="9"/>
      <c r="N515" s="9"/>
    </row>
    <row r="516" spans="11:14" ht="13" x14ac:dyDescent="0.15">
      <c r="K516" s="9"/>
      <c r="L516" s="9"/>
      <c r="M516" s="9"/>
      <c r="N516" s="9"/>
    </row>
    <row r="517" spans="11:14" ht="13" x14ac:dyDescent="0.15">
      <c r="K517" s="9"/>
      <c r="L517" s="9"/>
      <c r="M517" s="9"/>
      <c r="N517" s="9"/>
    </row>
    <row r="518" spans="11:14" ht="13" x14ac:dyDescent="0.15">
      <c r="K518" s="9"/>
      <c r="L518" s="9"/>
      <c r="M518" s="9"/>
      <c r="N518" s="9"/>
    </row>
    <row r="519" spans="11:14" ht="13" x14ac:dyDescent="0.15">
      <c r="K519" s="9"/>
      <c r="L519" s="9"/>
      <c r="M519" s="9"/>
      <c r="N519" s="9"/>
    </row>
    <row r="520" spans="11:14" ht="13" x14ac:dyDescent="0.15">
      <c r="K520" s="9"/>
      <c r="L520" s="9"/>
      <c r="M520" s="9"/>
      <c r="N520" s="9"/>
    </row>
    <row r="521" spans="11:14" ht="13" x14ac:dyDescent="0.15">
      <c r="K521" s="9"/>
      <c r="L521" s="9"/>
      <c r="M521" s="9"/>
      <c r="N521" s="9"/>
    </row>
    <row r="522" spans="11:14" ht="13" x14ac:dyDescent="0.15">
      <c r="K522" s="9"/>
      <c r="L522" s="9"/>
      <c r="M522" s="9"/>
      <c r="N522" s="9"/>
    </row>
    <row r="523" spans="11:14" ht="13" x14ac:dyDescent="0.15">
      <c r="K523" s="9"/>
      <c r="L523" s="9"/>
      <c r="M523" s="9"/>
      <c r="N523" s="9"/>
    </row>
    <row r="524" spans="11:14" ht="13" x14ac:dyDescent="0.15">
      <c r="K524" s="9"/>
      <c r="L524" s="9"/>
      <c r="M524" s="9"/>
      <c r="N524" s="9"/>
    </row>
    <row r="525" spans="11:14" ht="13" x14ac:dyDescent="0.15">
      <c r="K525" s="9"/>
      <c r="L525" s="9"/>
      <c r="M525" s="9"/>
      <c r="N525" s="9"/>
    </row>
    <row r="526" spans="11:14" ht="13" x14ac:dyDescent="0.15">
      <c r="K526" s="9"/>
      <c r="L526" s="9"/>
      <c r="M526" s="9"/>
      <c r="N526" s="9"/>
    </row>
    <row r="527" spans="11:14" ht="13" x14ac:dyDescent="0.15">
      <c r="K527" s="9"/>
      <c r="L527" s="9"/>
      <c r="M527" s="9"/>
      <c r="N527" s="9"/>
    </row>
    <row r="528" spans="11:14" ht="13" x14ac:dyDescent="0.15">
      <c r="K528" s="9"/>
      <c r="L528" s="9"/>
      <c r="M528" s="9"/>
      <c r="N528" s="9"/>
    </row>
    <row r="529" spans="11:14" ht="13" x14ac:dyDescent="0.15">
      <c r="K529" s="9"/>
      <c r="L529" s="9"/>
      <c r="M529" s="9"/>
      <c r="N529" s="9"/>
    </row>
    <row r="530" spans="11:14" ht="13" x14ac:dyDescent="0.15">
      <c r="K530" s="9"/>
      <c r="L530" s="9"/>
      <c r="M530" s="9"/>
      <c r="N530" s="9"/>
    </row>
    <row r="531" spans="11:14" ht="13" x14ac:dyDescent="0.15">
      <c r="K531" s="9"/>
      <c r="L531" s="9"/>
      <c r="M531" s="9"/>
      <c r="N531" s="9"/>
    </row>
    <row r="532" spans="11:14" ht="13" x14ac:dyDescent="0.15">
      <c r="K532" s="9"/>
      <c r="L532" s="9"/>
      <c r="M532" s="9"/>
      <c r="N532" s="9"/>
    </row>
    <row r="533" spans="11:14" ht="13" x14ac:dyDescent="0.15">
      <c r="K533" s="9"/>
      <c r="L533" s="9"/>
      <c r="M533" s="9"/>
      <c r="N533" s="9"/>
    </row>
    <row r="534" spans="11:14" ht="13" x14ac:dyDescent="0.15">
      <c r="K534" s="9"/>
      <c r="L534" s="9"/>
      <c r="M534" s="9"/>
      <c r="N534" s="9"/>
    </row>
    <row r="535" spans="11:14" ht="13" x14ac:dyDescent="0.15">
      <c r="K535" s="9"/>
      <c r="L535" s="9"/>
      <c r="M535" s="9"/>
      <c r="N535" s="9"/>
    </row>
    <row r="536" spans="11:14" ht="13" x14ac:dyDescent="0.15">
      <c r="K536" s="9"/>
      <c r="L536" s="9"/>
      <c r="M536" s="9"/>
      <c r="N536" s="9"/>
    </row>
    <row r="537" spans="11:14" ht="13" x14ac:dyDescent="0.15">
      <c r="K537" s="9"/>
      <c r="L537" s="9"/>
      <c r="M537" s="9"/>
      <c r="N537" s="9"/>
    </row>
    <row r="538" spans="11:14" ht="13" x14ac:dyDescent="0.15">
      <c r="K538" s="9"/>
      <c r="L538" s="9"/>
      <c r="M538" s="9"/>
      <c r="N538" s="9"/>
    </row>
    <row r="539" spans="11:14" ht="13" x14ac:dyDescent="0.15">
      <c r="K539" s="9"/>
      <c r="L539" s="9"/>
      <c r="M539" s="9"/>
      <c r="N539" s="9"/>
    </row>
    <row r="540" spans="11:14" ht="13" x14ac:dyDescent="0.15">
      <c r="K540" s="9"/>
      <c r="L540" s="9"/>
      <c r="M540" s="9"/>
      <c r="N540" s="9"/>
    </row>
    <row r="541" spans="11:14" ht="13" x14ac:dyDescent="0.15">
      <c r="K541" s="9"/>
      <c r="L541" s="9"/>
      <c r="M541" s="9"/>
      <c r="N541" s="9"/>
    </row>
    <row r="542" spans="11:14" ht="13" x14ac:dyDescent="0.15">
      <c r="K542" s="9"/>
      <c r="L542" s="9"/>
      <c r="M542" s="9"/>
      <c r="N542" s="9"/>
    </row>
    <row r="543" spans="11:14" ht="13" x14ac:dyDescent="0.15">
      <c r="K543" s="9"/>
      <c r="L543" s="9"/>
      <c r="M543" s="9"/>
      <c r="N543" s="9"/>
    </row>
    <row r="544" spans="11:14" ht="13" x14ac:dyDescent="0.15">
      <c r="K544" s="9"/>
      <c r="L544" s="9"/>
      <c r="M544" s="9"/>
      <c r="N544" s="9"/>
    </row>
    <row r="545" spans="11:14" ht="13" x14ac:dyDescent="0.15">
      <c r="K545" s="9"/>
      <c r="L545" s="9"/>
      <c r="M545" s="9"/>
      <c r="N545" s="9"/>
    </row>
    <row r="546" spans="11:14" ht="13" x14ac:dyDescent="0.15">
      <c r="K546" s="9"/>
      <c r="L546" s="9"/>
      <c r="M546" s="9"/>
      <c r="N546" s="9"/>
    </row>
    <row r="547" spans="11:14" ht="13" x14ac:dyDescent="0.15">
      <c r="K547" s="9"/>
      <c r="L547" s="9"/>
      <c r="M547" s="9"/>
      <c r="N547" s="9"/>
    </row>
    <row r="548" spans="11:14" ht="13" x14ac:dyDescent="0.15">
      <c r="K548" s="9"/>
      <c r="L548" s="9"/>
      <c r="M548" s="9"/>
      <c r="N548" s="9"/>
    </row>
    <row r="549" spans="11:14" ht="13" x14ac:dyDescent="0.15">
      <c r="K549" s="9"/>
      <c r="L549" s="9"/>
      <c r="M549" s="9"/>
      <c r="N549" s="9"/>
    </row>
    <row r="550" spans="11:14" ht="13" x14ac:dyDescent="0.15">
      <c r="K550" s="9"/>
      <c r="L550" s="9"/>
      <c r="M550" s="9"/>
      <c r="N550" s="9"/>
    </row>
    <row r="551" spans="11:14" ht="13" x14ac:dyDescent="0.15">
      <c r="K551" s="9"/>
      <c r="L551" s="9"/>
      <c r="M551" s="9"/>
      <c r="N551" s="9"/>
    </row>
    <row r="552" spans="11:14" ht="13" x14ac:dyDescent="0.15">
      <c r="K552" s="9"/>
      <c r="L552" s="9"/>
      <c r="M552" s="9"/>
      <c r="N552" s="9"/>
    </row>
    <row r="553" spans="11:14" ht="13" x14ac:dyDescent="0.15">
      <c r="K553" s="9"/>
      <c r="L553" s="9"/>
      <c r="M553" s="9"/>
      <c r="N553" s="9"/>
    </row>
    <row r="554" spans="11:14" ht="13" x14ac:dyDescent="0.15">
      <c r="K554" s="9"/>
      <c r="L554" s="9"/>
      <c r="M554" s="9"/>
      <c r="N554" s="9"/>
    </row>
    <row r="555" spans="11:14" ht="13" x14ac:dyDescent="0.15">
      <c r="K555" s="9"/>
      <c r="L555" s="9"/>
      <c r="M555" s="9"/>
      <c r="N555" s="9"/>
    </row>
    <row r="556" spans="11:14" ht="13" x14ac:dyDescent="0.15">
      <c r="K556" s="9"/>
      <c r="L556" s="9"/>
      <c r="M556" s="9"/>
      <c r="N556" s="9"/>
    </row>
    <row r="557" spans="11:14" ht="13" x14ac:dyDescent="0.15">
      <c r="K557" s="9"/>
      <c r="L557" s="9"/>
      <c r="M557" s="9"/>
      <c r="N557" s="9"/>
    </row>
    <row r="558" spans="11:14" ht="13" x14ac:dyDescent="0.15">
      <c r="K558" s="9"/>
      <c r="L558" s="9"/>
      <c r="M558" s="9"/>
      <c r="N558" s="9"/>
    </row>
    <row r="559" spans="11:14" ht="13" x14ac:dyDescent="0.15">
      <c r="K559" s="9"/>
      <c r="L559" s="9"/>
      <c r="M559" s="9"/>
      <c r="N559" s="9"/>
    </row>
    <row r="560" spans="11:14" ht="13" x14ac:dyDescent="0.15">
      <c r="K560" s="9"/>
      <c r="L560" s="9"/>
      <c r="M560" s="9"/>
      <c r="N560" s="9"/>
    </row>
    <row r="561" spans="11:14" ht="13" x14ac:dyDescent="0.15">
      <c r="K561" s="9"/>
      <c r="L561" s="9"/>
      <c r="M561" s="9"/>
      <c r="N561" s="9"/>
    </row>
    <row r="562" spans="11:14" ht="13" x14ac:dyDescent="0.15">
      <c r="K562" s="9"/>
      <c r="L562" s="9"/>
      <c r="M562" s="9"/>
      <c r="N562" s="9"/>
    </row>
    <row r="563" spans="11:14" ht="13" x14ac:dyDescent="0.15">
      <c r="K563" s="9"/>
      <c r="L563" s="9"/>
      <c r="M563" s="9"/>
      <c r="N563" s="9"/>
    </row>
    <row r="564" spans="11:14" ht="13" x14ac:dyDescent="0.15">
      <c r="K564" s="9"/>
      <c r="L564" s="9"/>
      <c r="M564" s="9"/>
      <c r="N564" s="9"/>
    </row>
    <row r="565" spans="11:14" ht="13" x14ac:dyDescent="0.15">
      <c r="K565" s="9"/>
      <c r="L565" s="9"/>
      <c r="M565" s="9"/>
      <c r="N565" s="9"/>
    </row>
    <row r="566" spans="11:14" ht="13" x14ac:dyDescent="0.15">
      <c r="K566" s="9"/>
      <c r="L566" s="9"/>
      <c r="M566" s="9"/>
      <c r="N566" s="9"/>
    </row>
    <row r="567" spans="11:14" ht="13" x14ac:dyDescent="0.15">
      <c r="K567" s="9"/>
      <c r="L567" s="9"/>
      <c r="M567" s="9"/>
      <c r="N567" s="9"/>
    </row>
    <row r="568" spans="11:14" ht="13" x14ac:dyDescent="0.15">
      <c r="K568" s="9"/>
      <c r="L568" s="9"/>
      <c r="M568" s="9"/>
      <c r="N568" s="9"/>
    </row>
    <row r="569" spans="11:14" ht="13" x14ac:dyDescent="0.15">
      <c r="K569" s="9"/>
      <c r="L569" s="9"/>
      <c r="M569" s="9"/>
      <c r="N569" s="9"/>
    </row>
    <row r="570" spans="11:14" ht="13" x14ac:dyDescent="0.15">
      <c r="K570" s="9"/>
      <c r="L570" s="9"/>
      <c r="M570" s="9"/>
      <c r="N570" s="9"/>
    </row>
    <row r="571" spans="11:14" ht="13" x14ac:dyDescent="0.15">
      <c r="K571" s="9"/>
      <c r="L571" s="9"/>
      <c r="M571" s="9"/>
      <c r="N571" s="9"/>
    </row>
    <row r="572" spans="11:14" ht="13" x14ac:dyDescent="0.15">
      <c r="K572" s="9"/>
      <c r="L572" s="9"/>
      <c r="M572" s="9"/>
      <c r="N572" s="9"/>
    </row>
    <row r="573" spans="11:14" ht="13" x14ac:dyDescent="0.15">
      <c r="K573" s="9"/>
      <c r="L573" s="9"/>
      <c r="M573" s="9"/>
      <c r="N573" s="9"/>
    </row>
    <row r="574" spans="11:14" ht="13" x14ac:dyDescent="0.15">
      <c r="K574" s="9"/>
      <c r="L574" s="9"/>
      <c r="M574" s="9"/>
      <c r="N574" s="9"/>
    </row>
    <row r="575" spans="11:14" ht="13" x14ac:dyDescent="0.15">
      <c r="K575" s="9"/>
      <c r="L575" s="9"/>
      <c r="M575" s="9"/>
      <c r="N575" s="9"/>
    </row>
    <row r="576" spans="11:14" ht="13" x14ac:dyDescent="0.15">
      <c r="K576" s="9"/>
      <c r="L576" s="9"/>
      <c r="M576" s="9"/>
      <c r="N576" s="9"/>
    </row>
    <row r="577" spans="11:14" ht="13" x14ac:dyDescent="0.15">
      <c r="K577" s="9"/>
      <c r="L577" s="9"/>
      <c r="M577" s="9"/>
      <c r="N577" s="9"/>
    </row>
    <row r="578" spans="11:14" ht="13" x14ac:dyDescent="0.15">
      <c r="K578" s="9"/>
      <c r="L578" s="9"/>
      <c r="M578" s="9"/>
      <c r="N578" s="9"/>
    </row>
    <row r="579" spans="11:14" ht="13" x14ac:dyDescent="0.15">
      <c r="K579" s="9"/>
      <c r="L579" s="9"/>
      <c r="M579" s="9"/>
      <c r="N579" s="9"/>
    </row>
    <row r="580" spans="11:14" ht="13" x14ac:dyDescent="0.15">
      <c r="K580" s="9"/>
      <c r="L580" s="9"/>
      <c r="M580" s="9"/>
      <c r="N580" s="9"/>
    </row>
    <row r="581" spans="11:14" ht="13" x14ac:dyDescent="0.15">
      <c r="K581" s="9"/>
      <c r="L581" s="9"/>
      <c r="M581" s="9"/>
      <c r="N581" s="9"/>
    </row>
    <row r="582" spans="11:14" ht="13" x14ac:dyDescent="0.15">
      <c r="K582" s="9"/>
      <c r="L582" s="9"/>
      <c r="M582" s="9"/>
      <c r="N582" s="9"/>
    </row>
    <row r="583" spans="11:14" ht="13" x14ac:dyDescent="0.15">
      <c r="K583" s="9"/>
      <c r="L583" s="9"/>
      <c r="M583" s="9"/>
      <c r="N583" s="9"/>
    </row>
    <row r="584" spans="11:14" ht="13" x14ac:dyDescent="0.15">
      <c r="K584" s="9"/>
      <c r="L584" s="9"/>
      <c r="M584" s="9"/>
      <c r="N584" s="9"/>
    </row>
    <row r="585" spans="11:14" ht="13" x14ac:dyDescent="0.15">
      <c r="K585" s="9"/>
      <c r="L585" s="9"/>
      <c r="M585" s="9"/>
      <c r="N585" s="9"/>
    </row>
    <row r="586" spans="11:14" ht="13" x14ac:dyDescent="0.15">
      <c r="K586" s="9"/>
      <c r="L586" s="9"/>
      <c r="M586" s="9"/>
      <c r="N586" s="9"/>
    </row>
    <row r="587" spans="11:14" ht="13" x14ac:dyDescent="0.15">
      <c r="K587" s="9"/>
      <c r="L587" s="9"/>
      <c r="M587" s="9"/>
      <c r="N587" s="9"/>
    </row>
    <row r="588" spans="11:14" ht="13" x14ac:dyDescent="0.15">
      <c r="K588" s="9"/>
      <c r="L588" s="9"/>
      <c r="M588" s="9"/>
      <c r="N588" s="9"/>
    </row>
    <row r="589" spans="11:14" ht="13" x14ac:dyDescent="0.15">
      <c r="K589" s="9"/>
      <c r="L589" s="9"/>
      <c r="M589" s="9"/>
      <c r="N589" s="9"/>
    </row>
    <row r="590" spans="11:14" ht="13" x14ac:dyDescent="0.15">
      <c r="K590" s="9"/>
      <c r="L590" s="9"/>
      <c r="M590" s="9"/>
      <c r="N590" s="9"/>
    </row>
    <row r="591" spans="11:14" ht="13" x14ac:dyDescent="0.15">
      <c r="K591" s="9"/>
      <c r="L591" s="9"/>
      <c r="M591" s="9"/>
      <c r="N591" s="9"/>
    </row>
    <row r="592" spans="11:14" ht="13" x14ac:dyDescent="0.15">
      <c r="K592" s="9"/>
      <c r="L592" s="9"/>
      <c r="M592" s="9"/>
      <c r="N592" s="9"/>
    </row>
    <row r="593" spans="11:14" ht="13" x14ac:dyDescent="0.15">
      <c r="K593" s="9"/>
      <c r="L593" s="9"/>
      <c r="M593" s="9"/>
      <c r="N593" s="9"/>
    </row>
    <row r="594" spans="11:14" ht="13" x14ac:dyDescent="0.15">
      <c r="K594" s="9"/>
      <c r="L594" s="9"/>
      <c r="M594" s="9"/>
      <c r="N594" s="9"/>
    </row>
    <row r="595" spans="11:14" ht="13" x14ac:dyDescent="0.15">
      <c r="K595" s="9"/>
      <c r="L595" s="9"/>
      <c r="M595" s="9"/>
      <c r="N595" s="9"/>
    </row>
    <row r="596" spans="11:14" ht="13" x14ac:dyDescent="0.15">
      <c r="K596" s="9"/>
      <c r="L596" s="9"/>
      <c r="M596" s="9"/>
      <c r="N596" s="9"/>
    </row>
    <row r="597" spans="11:14" ht="13" x14ac:dyDescent="0.15">
      <c r="K597" s="9"/>
      <c r="L597" s="9"/>
      <c r="M597" s="9"/>
      <c r="N597" s="9"/>
    </row>
    <row r="598" spans="11:14" ht="13" x14ac:dyDescent="0.15">
      <c r="K598" s="9"/>
      <c r="L598" s="9"/>
      <c r="M598" s="9"/>
      <c r="N598" s="9"/>
    </row>
    <row r="599" spans="11:14" ht="13" x14ac:dyDescent="0.15">
      <c r="K599" s="9"/>
      <c r="L599" s="9"/>
      <c r="M599" s="9"/>
      <c r="N599" s="9"/>
    </row>
    <row r="600" spans="11:14" ht="13" x14ac:dyDescent="0.15">
      <c r="K600" s="9"/>
      <c r="L600" s="9"/>
      <c r="M600" s="9"/>
      <c r="N600" s="9"/>
    </row>
    <row r="601" spans="11:14" ht="13" x14ac:dyDescent="0.15">
      <c r="K601" s="9"/>
      <c r="L601" s="9"/>
      <c r="M601" s="9"/>
      <c r="N601" s="9"/>
    </row>
    <row r="602" spans="11:14" ht="13" x14ac:dyDescent="0.15">
      <c r="K602" s="9"/>
      <c r="L602" s="9"/>
      <c r="M602" s="9"/>
      <c r="N602" s="9"/>
    </row>
    <row r="603" spans="11:14" ht="13" x14ac:dyDescent="0.15">
      <c r="K603" s="9"/>
      <c r="L603" s="9"/>
      <c r="M603" s="9"/>
      <c r="N603" s="9"/>
    </row>
    <row r="604" spans="11:14" ht="13" x14ac:dyDescent="0.15">
      <c r="K604" s="9"/>
      <c r="L604" s="9"/>
      <c r="M604" s="9"/>
      <c r="N604" s="9"/>
    </row>
    <row r="605" spans="11:14" ht="13" x14ac:dyDescent="0.15">
      <c r="K605" s="9"/>
      <c r="L605" s="9"/>
      <c r="M605" s="9"/>
      <c r="N605" s="9"/>
    </row>
    <row r="606" spans="11:14" ht="13" x14ac:dyDescent="0.15">
      <c r="K606" s="9"/>
      <c r="L606" s="9"/>
      <c r="M606" s="9"/>
      <c r="N606" s="9"/>
    </row>
    <row r="607" spans="11:14" ht="13" x14ac:dyDescent="0.15">
      <c r="K607" s="9"/>
      <c r="L607" s="9"/>
      <c r="M607" s="9"/>
      <c r="N607" s="9"/>
    </row>
    <row r="608" spans="11:14" ht="13" x14ac:dyDescent="0.15">
      <c r="K608" s="9"/>
      <c r="L608" s="9"/>
      <c r="M608" s="9"/>
      <c r="N608" s="9"/>
    </row>
    <row r="609" spans="11:14" ht="13" x14ac:dyDescent="0.15">
      <c r="K609" s="9"/>
      <c r="L609" s="9"/>
      <c r="M609" s="9"/>
      <c r="N609" s="9"/>
    </row>
    <row r="610" spans="11:14" ht="13" x14ac:dyDescent="0.15">
      <c r="K610" s="9"/>
      <c r="L610" s="9"/>
      <c r="M610" s="9"/>
      <c r="N610" s="9"/>
    </row>
    <row r="611" spans="11:14" ht="13" x14ac:dyDescent="0.15">
      <c r="K611" s="9"/>
      <c r="L611" s="9"/>
      <c r="M611" s="9"/>
      <c r="N611" s="9"/>
    </row>
    <row r="612" spans="11:14" ht="13" x14ac:dyDescent="0.15">
      <c r="K612" s="9"/>
      <c r="L612" s="9"/>
      <c r="M612" s="9"/>
      <c r="N612" s="9"/>
    </row>
    <row r="613" spans="11:14" ht="13" x14ac:dyDescent="0.15">
      <c r="K613" s="9"/>
      <c r="L613" s="9"/>
      <c r="M613" s="9"/>
      <c r="N613" s="9"/>
    </row>
    <row r="614" spans="11:14" ht="13" x14ac:dyDescent="0.15">
      <c r="K614" s="9"/>
      <c r="L614" s="9"/>
      <c r="M614" s="9"/>
      <c r="N614" s="9"/>
    </row>
    <row r="615" spans="11:14" ht="13" x14ac:dyDescent="0.15">
      <c r="K615" s="9"/>
      <c r="L615" s="9"/>
      <c r="M615" s="9"/>
      <c r="N615" s="9"/>
    </row>
    <row r="616" spans="11:14" ht="13" x14ac:dyDescent="0.15">
      <c r="K616" s="9"/>
      <c r="L616" s="9"/>
      <c r="M616" s="9"/>
      <c r="N616" s="9"/>
    </row>
    <row r="617" spans="11:14" ht="13" x14ac:dyDescent="0.15">
      <c r="K617" s="9"/>
      <c r="L617" s="9"/>
      <c r="M617" s="9"/>
      <c r="N617" s="9"/>
    </row>
    <row r="618" spans="11:14" ht="13" x14ac:dyDescent="0.15">
      <c r="K618" s="9"/>
      <c r="L618" s="9"/>
      <c r="M618" s="9"/>
      <c r="N618" s="9"/>
    </row>
    <row r="619" spans="11:14" ht="13" x14ac:dyDescent="0.15">
      <c r="K619" s="9"/>
      <c r="L619" s="9"/>
      <c r="M619" s="9"/>
      <c r="N619" s="9"/>
    </row>
    <row r="620" spans="11:14" ht="13" x14ac:dyDescent="0.15">
      <c r="K620" s="9"/>
      <c r="L620" s="9"/>
      <c r="M620" s="9"/>
      <c r="N620" s="9"/>
    </row>
    <row r="621" spans="11:14" ht="13" x14ac:dyDescent="0.15">
      <c r="K621" s="9"/>
      <c r="L621" s="9"/>
      <c r="M621" s="9"/>
      <c r="N621" s="9"/>
    </row>
    <row r="622" spans="11:14" ht="13" x14ac:dyDescent="0.15">
      <c r="K622" s="9"/>
      <c r="L622" s="9"/>
      <c r="M622" s="9"/>
      <c r="N622" s="9"/>
    </row>
    <row r="623" spans="11:14" ht="13" x14ac:dyDescent="0.15">
      <c r="K623" s="9"/>
      <c r="L623" s="9"/>
      <c r="M623" s="9"/>
      <c r="N623" s="9"/>
    </row>
    <row r="624" spans="11:14" ht="13" x14ac:dyDescent="0.15">
      <c r="K624" s="9"/>
      <c r="L624" s="9"/>
      <c r="M624" s="9"/>
      <c r="N624" s="9"/>
    </row>
    <row r="625" spans="11:14" ht="13" x14ac:dyDescent="0.15">
      <c r="K625" s="9"/>
      <c r="L625" s="9"/>
      <c r="M625" s="9"/>
      <c r="N625" s="9"/>
    </row>
    <row r="626" spans="11:14" ht="13" x14ac:dyDescent="0.15">
      <c r="K626" s="9"/>
      <c r="L626" s="9"/>
      <c r="M626" s="9"/>
      <c r="N626" s="9"/>
    </row>
    <row r="627" spans="11:14" ht="13" x14ac:dyDescent="0.15">
      <c r="K627" s="9"/>
      <c r="L627" s="9"/>
      <c r="M627" s="9"/>
      <c r="N627" s="9"/>
    </row>
    <row r="628" spans="11:14" ht="13" x14ac:dyDescent="0.15">
      <c r="K628" s="9"/>
      <c r="L628" s="9"/>
      <c r="M628" s="9"/>
      <c r="N628" s="9"/>
    </row>
    <row r="629" spans="11:14" ht="13" x14ac:dyDescent="0.15">
      <c r="K629" s="9"/>
      <c r="L629" s="9"/>
      <c r="M629" s="9"/>
      <c r="N629" s="9"/>
    </row>
    <row r="630" spans="11:14" ht="13" x14ac:dyDescent="0.15">
      <c r="K630" s="9"/>
      <c r="L630" s="9"/>
      <c r="M630" s="9"/>
      <c r="N630" s="9"/>
    </row>
    <row r="631" spans="11:14" ht="13" x14ac:dyDescent="0.15">
      <c r="K631" s="9"/>
      <c r="L631" s="9"/>
      <c r="M631" s="9"/>
      <c r="N631" s="9"/>
    </row>
    <row r="632" spans="11:14" ht="13" x14ac:dyDescent="0.15">
      <c r="K632" s="9"/>
      <c r="L632" s="9"/>
      <c r="M632" s="9"/>
      <c r="N632" s="9"/>
    </row>
    <row r="633" spans="11:14" ht="13" x14ac:dyDescent="0.15">
      <c r="K633" s="9"/>
      <c r="L633" s="9"/>
      <c r="M633" s="9"/>
      <c r="N633" s="9"/>
    </row>
    <row r="634" spans="11:14" ht="13" x14ac:dyDescent="0.15">
      <c r="K634" s="9"/>
      <c r="L634" s="9"/>
      <c r="M634" s="9"/>
      <c r="N634" s="9"/>
    </row>
    <row r="635" spans="11:14" ht="13" x14ac:dyDescent="0.15">
      <c r="K635" s="9"/>
      <c r="L635" s="9"/>
      <c r="M635" s="9"/>
      <c r="N635" s="9"/>
    </row>
    <row r="636" spans="11:14" ht="13" x14ac:dyDescent="0.15">
      <c r="K636" s="9"/>
      <c r="L636" s="9"/>
      <c r="M636" s="9"/>
      <c r="N636" s="9"/>
    </row>
    <row r="637" spans="11:14" ht="13" x14ac:dyDescent="0.15">
      <c r="K637" s="9"/>
      <c r="L637" s="9"/>
      <c r="M637" s="9"/>
      <c r="N637" s="9"/>
    </row>
    <row r="638" spans="11:14" ht="13" x14ac:dyDescent="0.15">
      <c r="K638" s="9"/>
      <c r="L638" s="9"/>
      <c r="M638" s="9"/>
      <c r="N638" s="9"/>
    </row>
    <row r="639" spans="11:14" ht="13" x14ac:dyDescent="0.15">
      <c r="K639" s="9"/>
      <c r="L639" s="9"/>
      <c r="M639" s="9"/>
      <c r="N639" s="9"/>
    </row>
    <row r="640" spans="11:14" ht="13" x14ac:dyDescent="0.15">
      <c r="K640" s="9"/>
      <c r="L640" s="9"/>
      <c r="M640" s="9"/>
      <c r="N640" s="9"/>
    </row>
    <row r="641" spans="11:14" ht="13" x14ac:dyDescent="0.15">
      <c r="K641" s="9"/>
      <c r="L641" s="9"/>
      <c r="M641" s="9"/>
      <c r="N641" s="9"/>
    </row>
    <row r="642" spans="11:14" ht="13" x14ac:dyDescent="0.15">
      <c r="K642" s="9"/>
      <c r="L642" s="9"/>
      <c r="M642" s="9"/>
      <c r="N642" s="9"/>
    </row>
    <row r="643" spans="11:14" ht="13" x14ac:dyDescent="0.15">
      <c r="K643" s="9"/>
      <c r="L643" s="9"/>
      <c r="M643" s="9"/>
      <c r="N643" s="9"/>
    </row>
    <row r="644" spans="11:14" ht="13" x14ac:dyDescent="0.15">
      <c r="K644" s="9"/>
      <c r="L644" s="9"/>
      <c r="M644" s="9"/>
      <c r="N644" s="9"/>
    </row>
    <row r="645" spans="11:14" ht="13" x14ac:dyDescent="0.15">
      <c r="K645" s="9"/>
      <c r="L645" s="9"/>
      <c r="M645" s="9"/>
      <c r="N645" s="9"/>
    </row>
    <row r="646" spans="11:14" ht="13" x14ac:dyDescent="0.15">
      <c r="K646" s="9"/>
      <c r="L646" s="9"/>
      <c r="M646" s="9"/>
      <c r="N646" s="9"/>
    </row>
    <row r="647" spans="11:14" ht="13" x14ac:dyDescent="0.15">
      <c r="K647" s="9"/>
      <c r="L647" s="9"/>
      <c r="M647" s="9"/>
      <c r="N647" s="9"/>
    </row>
    <row r="648" spans="11:14" ht="13" x14ac:dyDescent="0.15">
      <c r="K648" s="9"/>
      <c r="L648" s="9"/>
      <c r="M648" s="9"/>
      <c r="N648" s="9"/>
    </row>
    <row r="649" spans="11:14" ht="13" x14ac:dyDescent="0.15">
      <c r="K649" s="9"/>
      <c r="L649" s="9"/>
      <c r="M649" s="9"/>
      <c r="N649" s="9"/>
    </row>
    <row r="650" spans="11:14" ht="13" x14ac:dyDescent="0.15">
      <c r="K650" s="9"/>
      <c r="L650" s="9"/>
      <c r="M650" s="9"/>
      <c r="N650" s="9"/>
    </row>
    <row r="651" spans="11:14" ht="13" x14ac:dyDescent="0.15">
      <c r="K651" s="9"/>
      <c r="L651" s="9"/>
      <c r="M651" s="9"/>
      <c r="N651" s="9"/>
    </row>
    <row r="652" spans="11:14" ht="13" x14ac:dyDescent="0.15">
      <c r="K652" s="9"/>
      <c r="L652" s="9"/>
      <c r="M652" s="9"/>
      <c r="N652" s="9"/>
    </row>
    <row r="653" spans="11:14" ht="13" x14ac:dyDescent="0.15">
      <c r="K653" s="9"/>
      <c r="L653" s="9"/>
      <c r="M653" s="9"/>
      <c r="N653" s="9"/>
    </row>
    <row r="654" spans="11:14" ht="13" x14ac:dyDescent="0.15">
      <c r="K654" s="9"/>
      <c r="L654" s="9"/>
      <c r="M654" s="9"/>
      <c r="N654" s="9"/>
    </row>
    <row r="655" spans="11:14" ht="13" x14ac:dyDescent="0.15">
      <c r="K655" s="9"/>
      <c r="L655" s="9"/>
      <c r="M655" s="9"/>
      <c r="N655" s="9"/>
    </row>
    <row r="656" spans="11:14" ht="13" x14ac:dyDescent="0.15">
      <c r="K656" s="9"/>
      <c r="L656" s="9"/>
      <c r="M656" s="9"/>
      <c r="N656" s="9"/>
    </row>
    <row r="657" spans="11:14" ht="13" x14ac:dyDescent="0.15">
      <c r="K657" s="9"/>
      <c r="L657" s="9"/>
      <c r="M657" s="9"/>
      <c r="N657" s="9"/>
    </row>
    <row r="658" spans="11:14" ht="13" x14ac:dyDescent="0.15">
      <c r="K658" s="9"/>
      <c r="L658" s="9"/>
      <c r="M658" s="9"/>
      <c r="N658" s="9"/>
    </row>
    <row r="659" spans="11:14" ht="13" x14ac:dyDescent="0.15">
      <c r="K659" s="9"/>
      <c r="L659" s="9"/>
      <c r="M659" s="9"/>
      <c r="N659" s="9"/>
    </row>
    <row r="660" spans="11:14" ht="13" x14ac:dyDescent="0.15">
      <c r="K660" s="9"/>
      <c r="L660" s="9"/>
      <c r="M660" s="9"/>
      <c r="N660" s="9"/>
    </row>
    <row r="661" spans="11:14" ht="13" x14ac:dyDescent="0.15">
      <c r="K661" s="9"/>
      <c r="L661" s="9"/>
      <c r="M661" s="9"/>
      <c r="N661" s="9"/>
    </row>
    <row r="662" spans="11:14" ht="13" x14ac:dyDescent="0.15">
      <c r="K662" s="9"/>
      <c r="L662" s="9"/>
      <c r="M662" s="9"/>
      <c r="N662" s="9"/>
    </row>
    <row r="663" spans="11:14" ht="13" x14ac:dyDescent="0.15">
      <c r="K663" s="9"/>
      <c r="L663" s="9"/>
      <c r="M663" s="9"/>
      <c r="N663" s="9"/>
    </row>
    <row r="664" spans="11:14" ht="13" x14ac:dyDescent="0.15">
      <c r="K664" s="9"/>
      <c r="L664" s="9"/>
      <c r="M664" s="9"/>
      <c r="N664" s="9"/>
    </row>
    <row r="665" spans="11:14" ht="13" x14ac:dyDescent="0.15">
      <c r="K665" s="9"/>
      <c r="L665" s="9"/>
      <c r="M665" s="9"/>
      <c r="N665" s="9"/>
    </row>
    <row r="666" spans="11:14" ht="13" x14ac:dyDescent="0.15">
      <c r="K666" s="9"/>
      <c r="L666" s="9"/>
      <c r="M666" s="9"/>
      <c r="N666" s="9"/>
    </row>
    <row r="667" spans="11:14" ht="13" x14ac:dyDescent="0.15">
      <c r="K667" s="9"/>
      <c r="L667" s="9"/>
      <c r="M667" s="9"/>
      <c r="N667" s="9"/>
    </row>
    <row r="668" spans="11:14" ht="13" x14ac:dyDescent="0.15">
      <c r="K668" s="9"/>
      <c r="L668" s="9"/>
      <c r="M668" s="9"/>
      <c r="N668" s="9"/>
    </row>
    <row r="669" spans="11:14" ht="13" x14ac:dyDescent="0.15">
      <c r="K669" s="9"/>
      <c r="L669" s="9"/>
      <c r="M669" s="9"/>
      <c r="N669" s="9"/>
    </row>
    <row r="670" spans="11:14" ht="13" x14ac:dyDescent="0.15">
      <c r="K670" s="9"/>
      <c r="L670" s="9"/>
      <c r="M670" s="9"/>
      <c r="N670" s="9"/>
    </row>
    <row r="671" spans="11:14" ht="13" x14ac:dyDescent="0.15">
      <c r="K671" s="9"/>
      <c r="L671" s="9"/>
      <c r="M671" s="9"/>
      <c r="N671" s="9"/>
    </row>
    <row r="672" spans="11:14" ht="13" x14ac:dyDescent="0.15">
      <c r="K672" s="9"/>
      <c r="L672" s="9"/>
      <c r="M672" s="9"/>
      <c r="N672" s="9"/>
    </row>
    <row r="673" spans="11:14" ht="13" x14ac:dyDescent="0.15">
      <c r="K673" s="9"/>
      <c r="L673" s="9"/>
      <c r="M673" s="9"/>
      <c r="N673" s="9"/>
    </row>
    <row r="674" spans="11:14" ht="13" x14ac:dyDescent="0.15">
      <c r="K674" s="9"/>
      <c r="L674" s="9"/>
      <c r="M674" s="9"/>
      <c r="N674" s="9"/>
    </row>
    <row r="675" spans="11:14" ht="13" x14ac:dyDescent="0.15">
      <c r="K675" s="9"/>
      <c r="L675" s="9"/>
      <c r="M675" s="9"/>
      <c r="N675" s="9"/>
    </row>
    <row r="676" spans="11:14" ht="13" x14ac:dyDescent="0.15">
      <c r="K676" s="9"/>
      <c r="L676" s="9"/>
      <c r="M676" s="9"/>
      <c r="N676" s="9"/>
    </row>
    <row r="677" spans="11:14" ht="13" x14ac:dyDescent="0.15">
      <c r="K677" s="9"/>
      <c r="L677" s="9"/>
      <c r="M677" s="9"/>
      <c r="N677" s="9"/>
    </row>
    <row r="678" spans="11:14" ht="13" x14ac:dyDescent="0.15">
      <c r="K678" s="9"/>
      <c r="L678" s="9"/>
      <c r="M678" s="9"/>
      <c r="N678" s="9"/>
    </row>
    <row r="679" spans="11:14" ht="13" x14ac:dyDescent="0.15">
      <c r="K679" s="9"/>
      <c r="L679" s="9"/>
      <c r="M679" s="9"/>
      <c r="N679" s="9"/>
    </row>
    <row r="680" spans="11:14" ht="13" x14ac:dyDescent="0.15">
      <c r="K680" s="9"/>
      <c r="L680" s="9"/>
      <c r="M680" s="9"/>
      <c r="N680" s="9"/>
    </row>
    <row r="681" spans="11:14" ht="13" x14ac:dyDescent="0.15">
      <c r="K681" s="9"/>
      <c r="L681" s="9"/>
      <c r="M681" s="9"/>
      <c r="N681" s="9"/>
    </row>
    <row r="682" spans="11:14" ht="13" x14ac:dyDescent="0.15">
      <c r="K682" s="9"/>
      <c r="L682" s="9"/>
      <c r="M682" s="9"/>
      <c r="N682" s="9"/>
    </row>
    <row r="683" spans="11:14" ht="13" x14ac:dyDescent="0.15">
      <c r="K683" s="9"/>
      <c r="L683" s="9"/>
      <c r="M683" s="9"/>
      <c r="N683" s="9"/>
    </row>
    <row r="684" spans="11:14" ht="13" x14ac:dyDescent="0.15">
      <c r="K684" s="9"/>
      <c r="L684" s="9"/>
      <c r="M684" s="9"/>
      <c r="N684" s="9"/>
    </row>
    <row r="685" spans="11:14" ht="13" x14ac:dyDescent="0.15">
      <c r="K685" s="9"/>
      <c r="L685" s="9"/>
      <c r="M685" s="9"/>
      <c r="N685" s="9"/>
    </row>
    <row r="686" spans="11:14" ht="13" x14ac:dyDescent="0.15">
      <c r="K686" s="9"/>
      <c r="L686" s="9"/>
      <c r="M686" s="9"/>
      <c r="N686" s="9"/>
    </row>
    <row r="687" spans="11:14" ht="13" x14ac:dyDescent="0.15">
      <c r="K687" s="9"/>
      <c r="L687" s="9"/>
      <c r="M687" s="9"/>
      <c r="N687" s="9"/>
    </row>
    <row r="688" spans="11:14" ht="13" x14ac:dyDescent="0.15">
      <c r="K688" s="9"/>
      <c r="L688" s="9"/>
      <c r="M688" s="9"/>
      <c r="N688" s="9"/>
    </row>
    <row r="689" spans="11:14" ht="13" x14ac:dyDescent="0.15">
      <c r="K689" s="9"/>
      <c r="L689" s="9"/>
      <c r="M689" s="9"/>
      <c r="N689" s="9"/>
    </row>
    <row r="690" spans="11:14" ht="13" x14ac:dyDescent="0.15">
      <c r="K690" s="9"/>
      <c r="L690" s="9"/>
      <c r="M690" s="9"/>
      <c r="N690" s="9"/>
    </row>
    <row r="691" spans="11:14" ht="13" x14ac:dyDescent="0.15">
      <c r="K691" s="9"/>
      <c r="L691" s="9"/>
      <c r="M691" s="9"/>
      <c r="N691" s="9"/>
    </row>
    <row r="692" spans="11:14" ht="13" x14ac:dyDescent="0.15">
      <c r="K692" s="9"/>
      <c r="L692" s="9"/>
      <c r="M692" s="9"/>
      <c r="N692" s="9"/>
    </row>
    <row r="693" spans="11:14" ht="13" x14ac:dyDescent="0.15">
      <c r="K693" s="9"/>
      <c r="L693" s="9"/>
      <c r="M693" s="9"/>
      <c r="N693" s="9"/>
    </row>
    <row r="694" spans="11:14" ht="13" x14ac:dyDescent="0.15">
      <c r="K694" s="9"/>
      <c r="L694" s="9"/>
      <c r="M694" s="9"/>
      <c r="N694" s="9"/>
    </row>
    <row r="695" spans="11:14" ht="13" x14ac:dyDescent="0.15">
      <c r="K695" s="9"/>
      <c r="L695" s="9"/>
      <c r="M695" s="9"/>
      <c r="N695" s="9"/>
    </row>
    <row r="696" spans="11:14" ht="13" x14ac:dyDescent="0.15">
      <c r="K696" s="9"/>
      <c r="L696" s="9"/>
      <c r="M696" s="9"/>
      <c r="N696" s="9"/>
    </row>
    <row r="697" spans="11:14" ht="13" x14ac:dyDescent="0.15">
      <c r="K697" s="9"/>
      <c r="L697" s="9"/>
      <c r="M697" s="9"/>
      <c r="N697" s="9"/>
    </row>
    <row r="698" spans="11:14" ht="13" x14ac:dyDescent="0.15">
      <c r="K698" s="9"/>
      <c r="L698" s="9"/>
      <c r="M698" s="9"/>
      <c r="N698" s="9"/>
    </row>
    <row r="699" spans="11:14" ht="13" x14ac:dyDescent="0.15">
      <c r="K699" s="9"/>
      <c r="L699" s="9"/>
      <c r="M699" s="9"/>
      <c r="N699" s="9"/>
    </row>
    <row r="700" spans="11:14" ht="13" x14ac:dyDescent="0.15">
      <c r="K700" s="9"/>
      <c r="L700" s="9"/>
      <c r="M700" s="9"/>
      <c r="N700" s="9"/>
    </row>
    <row r="701" spans="11:14" ht="13" x14ac:dyDescent="0.15">
      <c r="K701" s="9"/>
      <c r="L701" s="9"/>
      <c r="M701" s="9"/>
      <c r="N701" s="9"/>
    </row>
    <row r="702" spans="11:14" ht="13" x14ac:dyDescent="0.15">
      <c r="K702" s="9"/>
      <c r="L702" s="9"/>
      <c r="M702" s="9"/>
      <c r="N702" s="9"/>
    </row>
    <row r="703" spans="11:14" ht="13" x14ac:dyDescent="0.15">
      <c r="K703" s="9"/>
      <c r="L703" s="9"/>
      <c r="M703" s="9"/>
      <c r="N703" s="9"/>
    </row>
    <row r="704" spans="11:14" ht="13" x14ac:dyDescent="0.15">
      <c r="K704" s="9"/>
      <c r="L704" s="9"/>
      <c r="M704" s="9"/>
      <c r="N704" s="9"/>
    </row>
    <row r="705" spans="11:14" ht="13" x14ac:dyDescent="0.15">
      <c r="K705" s="9"/>
      <c r="L705" s="9"/>
      <c r="M705" s="9"/>
      <c r="N705" s="9"/>
    </row>
    <row r="706" spans="11:14" ht="13" x14ac:dyDescent="0.15">
      <c r="K706" s="9"/>
      <c r="L706" s="9"/>
      <c r="M706" s="9"/>
      <c r="N706" s="9"/>
    </row>
    <row r="707" spans="11:14" ht="13" x14ac:dyDescent="0.15">
      <c r="K707" s="9"/>
      <c r="L707" s="9"/>
      <c r="M707" s="9"/>
      <c r="N707" s="9"/>
    </row>
    <row r="708" spans="11:14" ht="13" x14ac:dyDescent="0.15">
      <c r="K708" s="9"/>
      <c r="L708" s="9"/>
      <c r="M708" s="9"/>
      <c r="N708" s="9"/>
    </row>
    <row r="709" spans="11:14" ht="13" x14ac:dyDescent="0.15">
      <c r="K709" s="9"/>
      <c r="L709" s="9"/>
      <c r="M709" s="9"/>
      <c r="N709" s="9"/>
    </row>
    <row r="710" spans="11:14" ht="13" x14ac:dyDescent="0.15">
      <c r="K710" s="9"/>
      <c r="L710" s="9"/>
      <c r="M710" s="9"/>
      <c r="N710" s="9"/>
    </row>
    <row r="711" spans="11:14" ht="13" x14ac:dyDescent="0.15">
      <c r="K711" s="9"/>
      <c r="L711" s="9"/>
      <c r="M711" s="9"/>
      <c r="N711" s="9"/>
    </row>
    <row r="712" spans="11:14" ht="13" x14ac:dyDescent="0.15">
      <c r="K712" s="9"/>
      <c r="L712" s="9"/>
      <c r="M712" s="9"/>
      <c r="N712" s="9"/>
    </row>
    <row r="713" spans="11:14" ht="13" x14ac:dyDescent="0.15">
      <c r="K713" s="9"/>
      <c r="L713" s="9"/>
      <c r="M713" s="9"/>
      <c r="N713" s="9"/>
    </row>
    <row r="714" spans="11:14" ht="13" x14ac:dyDescent="0.15">
      <c r="K714" s="9"/>
      <c r="L714" s="9"/>
      <c r="M714" s="9"/>
      <c r="N714" s="9"/>
    </row>
    <row r="715" spans="11:14" ht="13" x14ac:dyDescent="0.15">
      <c r="K715" s="9"/>
      <c r="L715" s="9"/>
      <c r="M715" s="9"/>
      <c r="N715" s="9"/>
    </row>
    <row r="716" spans="11:14" ht="13" x14ac:dyDescent="0.15">
      <c r="K716" s="9"/>
      <c r="L716" s="9"/>
      <c r="M716" s="9"/>
      <c r="N716" s="9"/>
    </row>
    <row r="717" spans="11:14" ht="13" x14ac:dyDescent="0.15">
      <c r="K717" s="9"/>
      <c r="L717" s="9"/>
      <c r="M717" s="9"/>
      <c r="N717" s="9"/>
    </row>
    <row r="718" spans="11:14" ht="13" x14ac:dyDescent="0.15">
      <c r="K718" s="9"/>
      <c r="L718" s="9"/>
      <c r="M718" s="9"/>
      <c r="N718" s="9"/>
    </row>
    <row r="719" spans="11:14" ht="13" x14ac:dyDescent="0.15">
      <c r="K719" s="9"/>
      <c r="L719" s="9"/>
      <c r="M719" s="9"/>
      <c r="N719" s="9"/>
    </row>
    <row r="720" spans="11:14" ht="13" x14ac:dyDescent="0.15">
      <c r="K720" s="9"/>
      <c r="L720" s="9"/>
      <c r="M720" s="9"/>
      <c r="N720" s="9"/>
    </row>
    <row r="721" spans="11:14" ht="13" x14ac:dyDescent="0.15">
      <c r="K721" s="9"/>
      <c r="L721" s="9"/>
      <c r="M721" s="9"/>
      <c r="N721" s="9"/>
    </row>
    <row r="722" spans="11:14" ht="13" x14ac:dyDescent="0.15">
      <c r="K722" s="9"/>
      <c r="L722" s="9"/>
      <c r="M722" s="9"/>
      <c r="N722" s="9"/>
    </row>
    <row r="723" spans="11:14" ht="13" x14ac:dyDescent="0.15">
      <c r="K723" s="9"/>
      <c r="L723" s="9"/>
      <c r="M723" s="9"/>
      <c r="N723" s="9"/>
    </row>
    <row r="724" spans="11:14" ht="13" x14ac:dyDescent="0.15">
      <c r="K724" s="9"/>
      <c r="L724" s="9"/>
      <c r="M724" s="9"/>
      <c r="N724" s="9"/>
    </row>
    <row r="725" spans="11:14" ht="13" x14ac:dyDescent="0.15">
      <c r="K725" s="9"/>
      <c r="L725" s="9"/>
      <c r="M725" s="9"/>
      <c r="N725" s="9"/>
    </row>
    <row r="726" spans="11:14" ht="13" x14ac:dyDescent="0.15">
      <c r="K726" s="9"/>
      <c r="L726" s="9"/>
      <c r="M726" s="9"/>
      <c r="N726" s="9"/>
    </row>
    <row r="727" spans="11:14" ht="13" x14ac:dyDescent="0.15">
      <c r="K727" s="9"/>
      <c r="L727" s="9"/>
      <c r="M727" s="9"/>
      <c r="N727" s="9"/>
    </row>
    <row r="728" spans="11:14" ht="13" x14ac:dyDescent="0.15">
      <c r="K728" s="9"/>
      <c r="L728" s="9"/>
      <c r="M728" s="9"/>
      <c r="N728" s="9"/>
    </row>
    <row r="729" spans="11:14" ht="13" x14ac:dyDescent="0.15">
      <c r="K729" s="9"/>
      <c r="L729" s="9"/>
      <c r="M729" s="9"/>
      <c r="N729" s="9"/>
    </row>
    <row r="730" spans="11:14" ht="13" x14ac:dyDescent="0.15">
      <c r="K730" s="9"/>
      <c r="L730" s="9"/>
      <c r="M730" s="9"/>
      <c r="N730" s="9"/>
    </row>
    <row r="731" spans="11:14" ht="13" x14ac:dyDescent="0.15">
      <c r="K731" s="9"/>
      <c r="L731" s="9"/>
      <c r="M731" s="9"/>
      <c r="N731" s="9"/>
    </row>
    <row r="732" spans="11:14" ht="13" x14ac:dyDescent="0.15">
      <c r="K732" s="9"/>
      <c r="L732" s="9"/>
      <c r="M732" s="9"/>
      <c r="N732" s="9"/>
    </row>
    <row r="733" spans="11:14" ht="13" x14ac:dyDescent="0.15">
      <c r="K733" s="9"/>
      <c r="L733" s="9"/>
      <c r="M733" s="9"/>
      <c r="N733" s="9"/>
    </row>
    <row r="734" spans="11:14" ht="13" x14ac:dyDescent="0.15">
      <c r="K734" s="9"/>
      <c r="L734" s="9"/>
      <c r="M734" s="9"/>
      <c r="N734" s="9"/>
    </row>
    <row r="735" spans="11:14" ht="13" x14ac:dyDescent="0.15">
      <c r="K735" s="9"/>
      <c r="L735" s="9"/>
      <c r="M735" s="9"/>
      <c r="N735" s="9"/>
    </row>
    <row r="736" spans="11:14" ht="13" x14ac:dyDescent="0.15">
      <c r="K736" s="9"/>
      <c r="L736" s="9"/>
      <c r="M736" s="9"/>
      <c r="N736" s="9"/>
    </row>
    <row r="737" spans="11:14" ht="13" x14ac:dyDescent="0.15">
      <c r="K737" s="9"/>
      <c r="L737" s="9"/>
      <c r="M737" s="9"/>
      <c r="N737" s="9"/>
    </row>
    <row r="738" spans="11:14" ht="13" x14ac:dyDescent="0.15">
      <c r="K738" s="9"/>
      <c r="L738" s="9"/>
      <c r="M738" s="9"/>
      <c r="N738" s="9"/>
    </row>
    <row r="739" spans="11:14" ht="13" x14ac:dyDescent="0.15">
      <c r="K739" s="9"/>
      <c r="L739" s="9"/>
      <c r="M739" s="9"/>
      <c r="N739" s="9"/>
    </row>
    <row r="740" spans="11:14" ht="13" x14ac:dyDescent="0.15">
      <c r="K740" s="9"/>
      <c r="L740" s="9"/>
      <c r="M740" s="9"/>
      <c r="N740" s="9"/>
    </row>
    <row r="741" spans="11:14" ht="13" x14ac:dyDescent="0.15">
      <c r="K741" s="9"/>
      <c r="L741" s="9"/>
      <c r="M741" s="9"/>
      <c r="N741" s="9"/>
    </row>
    <row r="742" spans="11:14" ht="13" x14ac:dyDescent="0.15">
      <c r="K742" s="9"/>
      <c r="L742" s="9"/>
      <c r="M742" s="9"/>
      <c r="N742" s="9"/>
    </row>
    <row r="743" spans="11:14" ht="13" x14ac:dyDescent="0.15">
      <c r="K743" s="9"/>
      <c r="L743" s="9"/>
      <c r="M743" s="9"/>
      <c r="N743" s="9"/>
    </row>
    <row r="744" spans="11:14" ht="13" x14ac:dyDescent="0.15">
      <c r="K744" s="9"/>
      <c r="L744" s="9"/>
      <c r="M744" s="9"/>
      <c r="N744" s="9"/>
    </row>
    <row r="745" spans="11:14" ht="13" x14ac:dyDescent="0.15">
      <c r="K745" s="9"/>
      <c r="L745" s="9"/>
      <c r="M745" s="9"/>
      <c r="N745" s="9"/>
    </row>
    <row r="746" spans="11:14" ht="13" x14ac:dyDescent="0.15">
      <c r="K746" s="9"/>
      <c r="L746" s="9"/>
      <c r="M746" s="9"/>
      <c r="N746" s="9"/>
    </row>
    <row r="747" spans="11:14" ht="13" x14ac:dyDescent="0.15">
      <c r="K747" s="9"/>
      <c r="L747" s="9"/>
      <c r="M747" s="9"/>
      <c r="N747" s="9"/>
    </row>
    <row r="748" spans="11:14" ht="13" x14ac:dyDescent="0.15">
      <c r="K748" s="9"/>
      <c r="L748" s="9"/>
      <c r="M748" s="9"/>
      <c r="N748" s="9"/>
    </row>
    <row r="749" spans="11:14" ht="13" x14ac:dyDescent="0.15">
      <c r="K749" s="9"/>
      <c r="L749" s="9"/>
      <c r="M749" s="9"/>
      <c r="N749" s="9"/>
    </row>
    <row r="750" spans="11:14" ht="13" x14ac:dyDescent="0.15">
      <c r="K750" s="9"/>
      <c r="L750" s="9"/>
      <c r="M750" s="9"/>
      <c r="N750" s="9"/>
    </row>
    <row r="751" spans="11:14" ht="13" x14ac:dyDescent="0.15">
      <c r="K751" s="9"/>
      <c r="L751" s="9"/>
      <c r="M751" s="9"/>
      <c r="N751" s="9"/>
    </row>
    <row r="752" spans="11:14" ht="13" x14ac:dyDescent="0.15">
      <c r="K752" s="9"/>
      <c r="L752" s="9"/>
      <c r="M752" s="9"/>
      <c r="N752" s="9"/>
    </row>
    <row r="753" spans="11:14" ht="13" x14ac:dyDescent="0.15">
      <c r="K753" s="9"/>
      <c r="L753" s="9"/>
      <c r="M753" s="9"/>
      <c r="N753" s="9"/>
    </row>
    <row r="754" spans="11:14" ht="13" x14ac:dyDescent="0.15">
      <c r="K754" s="9"/>
      <c r="L754" s="9"/>
      <c r="M754" s="9"/>
      <c r="N754" s="9"/>
    </row>
    <row r="755" spans="11:14" ht="13" x14ac:dyDescent="0.15">
      <c r="K755" s="9"/>
      <c r="L755" s="9"/>
      <c r="M755" s="9"/>
      <c r="N755" s="9"/>
    </row>
    <row r="756" spans="11:14" ht="13" x14ac:dyDescent="0.15">
      <c r="K756" s="9"/>
      <c r="L756" s="9"/>
      <c r="M756" s="9"/>
      <c r="N756" s="9"/>
    </row>
    <row r="757" spans="11:14" ht="13" x14ac:dyDescent="0.15">
      <c r="K757" s="9"/>
      <c r="L757" s="9"/>
      <c r="M757" s="9"/>
      <c r="N757" s="9"/>
    </row>
    <row r="758" spans="11:14" ht="13" x14ac:dyDescent="0.15">
      <c r="K758" s="9"/>
      <c r="L758" s="9"/>
      <c r="M758" s="9"/>
      <c r="N758" s="9"/>
    </row>
    <row r="759" spans="11:14" ht="13" x14ac:dyDescent="0.15">
      <c r="K759" s="9"/>
      <c r="L759" s="9"/>
      <c r="M759" s="9"/>
      <c r="N759" s="9"/>
    </row>
    <row r="760" spans="11:14" ht="13" x14ac:dyDescent="0.15">
      <c r="K760" s="9"/>
      <c r="L760" s="9"/>
      <c r="M760" s="9"/>
      <c r="N760" s="9"/>
    </row>
    <row r="761" spans="11:14" ht="13" x14ac:dyDescent="0.15">
      <c r="K761" s="9"/>
      <c r="L761" s="9"/>
      <c r="M761" s="9"/>
      <c r="N761" s="9"/>
    </row>
    <row r="762" spans="11:14" ht="13" x14ac:dyDescent="0.15">
      <c r="K762" s="9"/>
      <c r="L762" s="9"/>
      <c r="M762" s="9"/>
      <c r="N762" s="9"/>
    </row>
    <row r="763" spans="11:14" ht="13" x14ac:dyDescent="0.15">
      <c r="K763" s="9"/>
      <c r="L763" s="9"/>
      <c r="M763" s="9"/>
      <c r="N763" s="9"/>
    </row>
    <row r="764" spans="11:14" ht="13" x14ac:dyDescent="0.15">
      <c r="K764" s="9"/>
      <c r="L764" s="9"/>
      <c r="M764" s="9"/>
      <c r="N764" s="9"/>
    </row>
    <row r="765" spans="11:14" ht="13" x14ac:dyDescent="0.15">
      <c r="K765" s="9"/>
      <c r="L765" s="9"/>
      <c r="M765" s="9"/>
      <c r="N765" s="9"/>
    </row>
    <row r="766" spans="11:14" ht="13" x14ac:dyDescent="0.15">
      <c r="K766" s="9"/>
      <c r="L766" s="9"/>
      <c r="M766" s="9"/>
      <c r="N766" s="9"/>
    </row>
    <row r="767" spans="11:14" ht="13" x14ac:dyDescent="0.15">
      <c r="K767" s="9"/>
      <c r="L767" s="9"/>
      <c r="M767" s="9"/>
      <c r="N767" s="9"/>
    </row>
    <row r="768" spans="11:14" ht="13" x14ac:dyDescent="0.15">
      <c r="K768" s="9"/>
      <c r="L768" s="9"/>
      <c r="M768" s="9"/>
      <c r="N768" s="9"/>
    </row>
    <row r="769" spans="11:14" ht="13" x14ac:dyDescent="0.15">
      <c r="K769" s="9"/>
      <c r="L769" s="9"/>
      <c r="M769" s="9"/>
      <c r="N769" s="9"/>
    </row>
    <row r="770" spans="11:14" ht="13" x14ac:dyDescent="0.15">
      <c r="K770" s="9"/>
      <c r="L770" s="9"/>
      <c r="M770" s="9"/>
      <c r="N770" s="9"/>
    </row>
    <row r="771" spans="11:14" ht="13" x14ac:dyDescent="0.15">
      <c r="K771" s="9"/>
      <c r="L771" s="9"/>
      <c r="M771" s="9"/>
      <c r="N771" s="9"/>
    </row>
    <row r="772" spans="11:14" ht="13" x14ac:dyDescent="0.15">
      <c r="K772" s="9"/>
      <c r="L772" s="9"/>
      <c r="M772" s="9"/>
      <c r="N772" s="9"/>
    </row>
    <row r="773" spans="11:14" ht="13" x14ac:dyDescent="0.15">
      <c r="K773" s="9"/>
      <c r="L773" s="9"/>
      <c r="M773" s="9"/>
      <c r="N773" s="9"/>
    </row>
    <row r="774" spans="11:14" ht="13" x14ac:dyDescent="0.15">
      <c r="K774" s="9"/>
      <c r="L774" s="9"/>
      <c r="M774" s="9"/>
      <c r="N774" s="9"/>
    </row>
    <row r="775" spans="11:14" ht="13" x14ac:dyDescent="0.15">
      <c r="K775" s="9"/>
      <c r="L775" s="9"/>
      <c r="M775" s="9"/>
      <c r="N775" s="9"/>
    </row>
    <row r="776" spans="11:14" ht="13" x14ac:dyDescent="0.15">
      <c r="K776" s="9"/>
      <c r="L776" s="9"/>
      <c r="M776" s="9"/>
      <c r="N776" s="9"/>
    </row>
    <row r="777" spans="11:14" ht="13" x14ac:dyDescent="0.15">
      <c r="K777" s="9"/>
      <c r="L777" s="9"/>
      <c r="M777" s="9"/>
      <c r="N777" s="9"/>
    </row>
    <row r="778" spans="11:14" ht="13" x14ac:dyDescent="0.15">
      <c r="K778" s="9"/>
      <c r="L778" s="9"/>
      <c r="M778" s="9"/>
      <c r="N778" s="9"/>
    </row>
    <row r="779" spans="11:14" ht="13" x14ac:dyDescent="0.15">
      <c r="K779" s="9"/>
      <c r="L779" s="9"/>
      <c r="M779" s="9"/>
      <c r="N779" s="9"/>
    </row>
    <row r="780" spans="11:14" ht="13" x14ac:dyDescent="0.15">
      <c r="K780" s="9"/>
      <c r="L780" s="9"/>
      <c r="M780" s="9"/>
      <c r="N780" s="9"/>
    </row>
    <row r="781" spans="11:14" ht="13" x14ac:dyDescent="0.15">
      <c r="K781" s="9"/>
      <c r="L781" s="9"/>
      <c r="M781" s="9"/>
      <c r="N781" s="9"/>
    </row>
    <row r="782" spans="11:14" ht="13" x14ac:dyDescent="0.15">
      <c r="K782" s="9"/>
      <c r="L782" s="9"/>
      <c r="M782" s="9"/>
      <c r="N782" s="9"/>
    </row>
    <row r="783" spans="11:14" ht="13" x14ac:dyDescent="0.15">
      <c r="K783" s="9"/>
      <c r="L783" s="9"/>
      <c r="M783" s="9"/>
      <c r="N783" s="9"/>
    </row>
    <row r="784" spans="11:14" ht="13" x14ac:dyDescent="0.15">
      <c r="K784" s="9"/>
      <c r="L784" s="9"/>
      <c r="M784" s="9"/>
      <c r="N784" s="9"/>
    </row>
    <row r="785" spans="11:14" ht="13" x14ac:dyDescent="0.15">
      <c r="K785" s="9"/>
      <c r="L785" s="9"/>
      <c r="M785" s="9"/>
      <c r="N785" s="9"/>
    </row>
    <row r="786" spans="11:14" ht="13" x14ac:dyDescent="0.15">
      <c r="K786" s="9"/>
      <c r="L786" s="9"/>
      <c r="M786" s="9"/>
      <c r="N786" s="9"/>
    </row>
    <row r="787" spans="11:14" ht="13" x14ac:dyDescent="0.15">
      <c r="K787" s="9"/>
      <c r="L787" s="9"/>
      <c r="M787" s="9"/>
      <c r="N787" s="9"/>
    </row>
    <row r="788" spans="11:14" ht="13" x14ac:dyDescent="0.15">
      <c r="K788" s="9"/>
      <c r="L788" s="9"/>
      <c r="M788" s="9"/>
      <c r="N788" s="9"/>
    </row>
    <row r="789" spans="11:14" ht="13" x14ac:dyDescent="0.15">
      <c r="K789" s="9"/>
      <c r="L789" s="9"/>
      <c r="M789" s="9"/>
      <c r="N789" s="9"/>
    </row>
    <row r="790" spans="11:14" ht="13" x14ac:dyDescent="0.15">
      <c r="K790" s="9"/>
      <c r="L790" s="9"/>
      <c r="M790" s="9"/>
      <c r="N790" s="9"/>
    </row>
    <row r="791" spans="11:14" ht="13" x14ac:dyDescent="0.15">
      <c r="K791" s="9"/>
      <c r="L791" s="9"/>
      <c r="M791" s="9"/>
      <c r="N791" s="9"/>
    </row>
    <row r="792" spans="11:14" ht="13" x14ac:dyDescent="0.15">
      <c r="K792" s="9"/>
      <c r="L792" s="9"/>
      <c r="M792" s="9"/>
      <c r="N792" s="9"/>
    </row>
    <row r="793" spans="11:14" ht="13" x14ac:dyDescent="0.15">
      <c r="K793" s="9"/>
      <c r="L793" s="9"/>
      <c r="M793" s="9"/>
      <c r="N793" s="9"/>
    </row>
    <row r="794" spans="11:14" ht="13" x14ac:dyDescent="0.15">
      <c r="K794" s="9"/>
      <c r="L794" s="9"/>
      <c r="M794" s="9"/>
      <c r="N794" s="9"/>
    </row>
    <row r="795" spans="11:14" ht="13" x14ac:dyDescent="0.15">
      <c r="K795" s="9"/>
      <c r="L795" s="9"/>
      <c r="M795" s="9"/>
      <c r="N795" s="9"/>
    </row>
    <row r="796" spans="11:14" ht="13" x14ac:dyDescent="0.15">
      <c r="K796" s="9"/>
      <c r="L796" s="9"/>
      <c r="M796" s="9"/>
      <c r="N796" s="9"/>
    </row>
    <row r="797" spans="11:14" ht="13" x14ac:dyDescent="0.15">
      <c r="K797" s="9"/>
      <c r="L797" s="9"/>
      <c r="M797" s="9"/>
      <c r="N797" s="9"/>
    </row>
    <row r="798" spans="11:14" ht="13" x14ac:dyDescent="0.15">
      <c r="K798" s="9"/>
      <c r="L798" s="9"/>
      <c r="M798" s="9"/>
      <c r="N798" s="9"/>
    </row>
    <row r="799" spans="11:14" ht="13" x14ac:dyDescent="0.15">
      <c r="K799" s="9"/>
      <c r="L799" s="9"/>
      <c r="M799" s="9"/>
      <c r="N799" s="9"/>
    </row>
    <row r="800" spans="11:14" ht="13" x14ac:dyDescent="0.15">
      <c r="K800" s="9"/>
      <c r="L800" s="9"/>
      <c r="M800" s="9"/>
      <c r="N800" s="9"/>
    </row>
    <row r="801" spans="11:14" ht="13" x14ac:dyDescent="0.15">
      <c r="K801" s="9"/>
      <c r="L801" s="9"/>
      <c r="M801" s="9"/>
      <c r="N801" s="9"/>
    </row>
    <row r="802" spans="11:14" ht="13" x14ac:dyDescent="0.15">
      <c r="K802" s="9"/>
      <c r="L802" s="9"/>
      <c r="M802" s="9"/>
      <c r="N802" s="9"/>
    </row>
    <row r="803" spans="11:14" ht="13" x14ac:dyDescent="0.15">
      <c r="K803" s="9"/>
      <c r="L803" s="9"/>
      <c r="M803" s="9"/>
      <c r="N803" s="9"/>
    </row>
    <row r="804" spans="11:14" ht="13" x14ac:dyDescent="0.15">
      <c r="K804" s="9"/>
      <c r="L804" s="9"/>
      <c r="M804" s="9"/>
      <c r="N804" s="9"/>
    </row>
    <row r="805" spans="11:14" ht="13" x14ac:dyDescent="0.15">
      <c r="K805" s="9"/>
      <c r="L805" s="9"/>
      <c r="M805" s="9"/>
      <c r="N805" s="9"/>
    </row>
    <row r="806" spans="11:14" ht="13" x14ac:dyDescent="0.15">
      <c r="K806" s="9"/>
      <c r="L806" s="9"/>
      <c r="M806" s="9"/>
      <c r="N806" s="9"/>
    </row>
    <row r="807" spans="11:14" ht="13" x14ac:dyDescent="0.15">
      <c r="K807" s="9"/>
      <c r="L807" s="9"/>
      <c r="M807" s="9"/>
      <c r="N807" s="9"/>
    </row>
    <row r="808" spans="11:14" ht="13" x14ac:dyDescent="0.15">
      <c r="K808" s="9"/>
      <c r="L808" s="9"/>
      <c r="M808" s="9"/>
      <c r="N808" s="9"/>
    </row>
    <row r="809" spans="11:14" ht="13" x14ac:dyDescent="0.15">
      <c r="K809" s="9"/>
      <c r="L809" s="9"/>
      <c r="M809" s="9"/>
      <c r="N809" s="9"/>
    </row>
    <row r="810" spans="11:14" ht="13" x14ac:dyDescent="0.15">
      <c r="K810" s="9"/>
      <c r="L810" s="9"/>
      <c r="M810" s="9"/>
      <c r="N810" s="9"/>
    </row>
    <row r="811" spans="11:14" ht="13" x14ac:dyDescent="0.15">
      <c r="K811" s="9"/>
      <c r="L811" s="9"/>
      <c r="M811" s="9"/>
      <c r="N811" s="9"/>
    </row>
    <row r="812" spans="11:14" ht="13" x14ac:dyDescent="0.15">
      <c r="K812" s="9"/>
      <c r="L812" s="9"/>
      <c r="M812" s="9"/>
      <c r="N812" s="9"/>
    </row>
    <row r="813" spans="11:14" ht="13" x14ac:dyDescent="0.15">
      <c r="K813" s="9"/>
      <c r="L813" s="9"/>
      <c r="M813" s="9"/>
      <c r="N813" s="9"/>
    </row>
    <row r="814" spans="11:14" ht="13" x14ac:dyDescent="0.15">
      <c r="K814" s="9"/>
      <c r="L814" s="9"/>
      <c r="M814" s="9"/>
      <c r="N814" s="9"/>
    </row>
    <row r="815" spans="11:14" ht="13" x14ac:dyDescent="0.15">
      <c r="K815" s="9"/>
      <c r="L815" s="9"/>
      <c r="M815" s="9"/>
      <c r="N815" s="9"/>
    </row>
    <row r="816" spans="11:14" ht="13" x14ac:dyDescent="0.15">
      <c r="K816" s="9"/>
      <c r="L816" s="9"/>
      <c r="M816" s="9"/>
      <c r="N816" s="9"/>
    </row>
    <row r="817" spans="11:14" ht="13" x14ac:dyDescent="0.15">
      <c r="K817" s="9"/>
      <c r="L817" s="9"/>
      <c r="M817" s="9"/>
      <c r="N817" s="9"/>
    </row>
    <row r="818" spans="11:14" ht="13" x14ac:dyDescent="0.15">
      <c r="K818" s="9"/>
      <c r="L818" s="9"/>
      <c r="M818" s="9"/>
      <c r="N818" s="9"/>
    </row>
    <row r="819" spans="11:14" ht="13" x14ac:dyDescent="0.15">
      <c r="K819" s="9"/>
      <c r="L819" s="9"/>
      <c r="M819" s="9"/>
      <c r="N819" s="9"/>
    </row>
    <row r="820" spans="11:14" ht="13" x14ac:dyDescent="0.15">
      <c r="K820" s="9"/>
      <c r="L820" s="9"/>
      <c r="M820" s="9"/>
      <c r="N820" s="9"/>
    </row>
    <row r="821" spans="11:14" ht="13" x14ac:dyDescent="0.15">
      <c r="K821" s="9"/>
      <c r="L821" s="9"/>
      <c r="M821" s="9"/>
      <c r="N821" s="9"/>
    </row>
    <row r="822" spans="11:14" ht="13" x14ac:dyDescent="0.15">
      <c r="K822" s="9"/>
      <c r="L822" s="9"/>
      <c r="M822" s="9"/>
      <c r="N822" s="9"/>
    </row>
    <row r="823" spans="11:14" ht="13" x14ac:dyDescent="0.15">
      <c r="K823" s="9"/>
      <c r="L823" s="9"/>
      <c r="M823" s="9"/>
      <c r="N823" s="9"/>
    </row>
    <row r="824" spans="11:14" ht="13" x14ac:dyDescent="0.15">
      <c r="K824" s="9"/>
      <c r="L824" s="9"/>
      <c r="M824" s="9"/>
      <c r="N824" s="9"/>
    </row>
    <row r="825" spans="11:14" ht="13" x14ac:dyDescent="0.15">
      <c r="K825" s="9"/>
      <c r="L825" s="9"/>
      <c r="M825" s="9"/>
      <c r="N825" s="9"/>
    </row>
    <row r="826" spans="11:14" ht="13" x14ac:dyDescent="0.15">
      <c r="K826" s="9"/>
      <c r="L826" s="9"/>
      <c r="M826" s="9"/>
      <c r="N826" s="9"/>
    </row>
    <row r="827" spans="11:14" ht="13" x14ac:dyDescent="0.15">
      <c r="K827" s="9"/>
      <c r="L827" s="9"/>
      <c r="M827" s="9"/>
      <c r="N827" s="9"/>
    </row>
    <row r="828" spans="11:14" ht="13" x14ac:dyDescent="0.15">
      <c r="K828" s="9"/>
      <c r="L828" s="9"/>
      <c r="M828" s="9"/>
      <c r="N828" s="9"/>
    </row>
    <row r="829" spans="11:14" ht="13" x14ac:dyDescent="0.15">
      <c r="K829" s="9"/>
      <c r="L829" s="9"/>
      <c r="M829" s="9"/>
      <c r="N829" s="9"/>
    </row>
    <row r="830" spans="11:14" ht="13" x14ac:dyDescent="0.15">
      <c r="K830" s="9"/>
      <c r="L830" s="9"/>
      <c r="M830" s="9"/>
      <c r="N830" s="9"/>
    </row>
    <row r="831" spans="11:14" ht="13" x14ac:dyDescent="0.15">
      <c r="K831" s="9"/>
      <c r="L831" s="9"/>
      <c r="M831" s="9"/>
      <c r="N831" s="9"/>
    </row>
    <row r="832" spans="11:14" ht="13" x14ac:dyDescent="0.15">
      <c r="K832" s="9"/>
      <c r="L832" s="9"/>
      <c r="M832" s="9"/>
      <c r="N832" s="9"/>
    </row>
    <row r="833" spans="11:14" ht="13" x14ac:dyDescent="0.15">
      <c r="K833" s="9"/>
      <c r="L833" s="9"/>
      <c r="M833" s="9"/>
      <c r="N833" s="9"/>
    </row>
    <row r="834" spans="11:14" ht="13" x14ac:dyDescent="0.15">
      <c r="K834" s="9"/>
      <c r="L834" s="9"/>
      <c r="M834" s="9"/>
      <c r="N834" s="9"/>
    </row>
    <row r="835" spans="11:14" ht="13" x14ac:dyDescent="0.15">
      <c r="K835" s="9"/>
      <c r="L835" s="9"/>
      <c r="M835" s="9"/>
      <c r="N835" s="9"/>
    </row>
    <row r="836" spans="11:14" ht="13" x14ac:dyDescent="0.15">
      <c r="K836" s="9"/>
      <c r="L836" s="9"/>
      <c r="M836" s="9"/>
      <c r="N836" s="9"/>
    </row>
    <row r="837" spans="11:14" ht="13" x14ac:dyDescent="0.15">
      <c r="K837" s="9"/>
      <c r="L837" s="9"/>
      <c r="M837" s="9"/>
      <c r="N837" s="9"/>
    </row>
    <row r="838" spans="11:14" ht="13" x14ac:dyDescent="0.15">
      <c r="K838" s="9"/>
      <c r="L838" s="9"/>
      <c r="M838" s="9"/>
      <c r="N838" s="9"/>
    </row>
    <row r="839" spans="11:14" ht="13" x14ac:dyDescent="0.15">
      <c r="K839" s="9"/>
      <c r="L839" s="9"/>
      <c r="M839" s="9"/>
      <c r="N839" s="9"/>
    </row>
    <row r="840" spans="11:14" ht="13" x14ac:dyDescent="0.15">
      <c r="K840" s="9"/>
      <c r="L840" s="9"/>
      <c r="M840" s="9"/>
      <c r="N840" s="9"/>
    </row>
    <row r="841" spans="11:14" ht="13" x14ac:dyDescent="0.15">
      <c r="K841" s="9"/>
      <c r="L841" s="9"/>
      <c r="M841" s="9"/>
      <c r="N841" s="9"/>
    </row>
    <row r="842" spans="11:14" ht="13" x14ac:dyDescent="0.15">
      <c r="K842" s="9"/>
      <c r="L842" s="9"/>
      <c r="M842" s="9"/>
      <c r="N842" s="9"/>
    </row>
    <row r="843" spans="11:14" ht="13" x14ac:dyDescent="0.15">
      <c r="K843" s="9"/>
      <c r="L843" s="9"/>
      <c r="M843" s="9"/>
      <c r="N843" s="9"/>
    </row>
    <row r="844" spans="11:14" ht="13" x14ac:dyDescent="0.15">
      <c r="K844" s="9"/>
      <c r="L844" s="9"/>
      <c r="M844" s="9"/>
      <c r="N844" s="9"/>
    </row>
    <row r="845" spans="11:14" ht="13" x14ac:dyDescent="0.15">
      <c r="K845" s="9"/>
      <c r="L845" s="9"/>
      <c r="M845" s="9"/>
      <c r="N845" s="9"/>
    </row>
    <row r="846" spans="11:14" ht="13" x14ac:dyDescent="0.15">
      <c r="K846" s="9"/>
      <c r="L846" s="9"/>
      <c r="M846" s="9"/>
      <c r="N846" s="9"/>
    </row>
    <row r="847" spans="11:14" ht="13" x14ac:dyDescent="0.15">
      <c r="K847" s="9"/>
      <c r="L847" s="9"/>
      <c r="M847" s="9"/>
      <c r="N847" s="9"/>
    </row>
    <row r="848" spans="11:14" ht="13" x14ac:dyDescent="0.15">
      <c r="K848" s="9"/>
      <c r="L848" s="9"/>
      <c r="M848" s="9"/>
      <c r="N848" s="9"/>
    </row>
    <row r="849" spans="11:14" ht="13" x14ac:dyDescent="0.15">
      <c r="K849" s="9"/>
      <c r="L849" s="9"/>
      <c r="M849" s="9"/>
      <c r="N849" s="9"/>
    </row>
    <row r="850" spans="11:14" ht="13" x14ac:dyDescent="0.15">
      <c r="K850" s="9"/>
      <c r="L850" s="9"/>
      <c r="M850" s="9"/>
      <c r="N850" s="9"/>
    </row>
    <row r="851" spans="11:14" ht="13" x14ac:dyDescent="0.15">
      <c r="K851" s="9"/>
      <c r="L851" s="9"/>
      <c r="M851" s="9"/>
      <c r="N851" s="9"/>
    </row>
    <row r="852" spans="11:14" ht="13" x14ac:dyDescent="0.15">
      <c r="K852" s="9"/>
      <c r="L852" s="9"/>
      <c r="M852" s="9"/>
      <c r="N852" s="9"/>
    </row>
    <row r="853" spans="11:14" ht="13" x14ac:dyDescent="0.15">
      <c r="K853" s="9"/>
      <c r="L853" s="9"/>
      <c r="M853" s="9"/>
      <c r="N853" s="9"/>
    </row>
    <row r="854" spans="11:14" ht="13" x14ac:dyDescent="0.15">
      <c r="K854" s="9"/>
      <c r="L854" s="9"/>
      <c r="M854" s="9"/>
      <c r="N854" s="9"/>
    </row>
    <row r="855" spans="11:14" ht="13" x14ac:dyDescent="0.15">
      <c r="K855" s="9"/>
      <c r="L855" s="9"/>
      <c r="M855" s="9"/>
      <c r="N855" s="9"/>
    </row>
    <row r="856" spans="11:14" ht="13" x14ac:dyDescent="0.15">
      <c r="K856" s="9"/>
      <c r="L856" s="9"/>
      <c r="M856" s="9"/>
      <c r="N856" s="9"/>
    </row>
    <row r="857" spans="11:14" ht="13" x14ac:dyDescent="0.15">
      <c r="K857" s="9"/>
      <c r="L857" s="9"/>
      <c r="M857" s="9"/>
      <c r="N857" s="9"/>
    </row>
    <row r="858" spans="11:14" ht="13" x14ac:dyDescent="0.15">
      <c r="K858" s="9"/>
      <c r="L858" s="9"/>
      <c r="M858" s="9"/>
      <c r="N858" s="9"/>
    </row>
    <row r="859" spans="11:14" ht="13" x14ac:dyDescent="0.15">
      <c r="K859" s="9"/>
      <c r="L859" s="9"/>
      <c r="M859" s="9"/>
      <c r="N859" s="9"/>
    </row>
    <row r="860" spans="11:14" ht="13" x14ac:dyDescent="0.15">
      <c r="K860" s="9"/>
      <c r="L860" s="9"/>
      <c r="M860" s="9"/>
      <c r="N860" s="9"/>
    </row>
    <row r="861" spans="11:14" ht="13" x14ac:dyDescent="0.15">
      <c r="K861" s="9"/>
      <c r="L861" s="9"/>
      <c r="M861" s="9"/>
      <c r="N861" s="9"/>
    </row>
    <row r="862" spans="11:14" ht="13" x14ac:dyDescent="0.15">
      <c r="K862" s="9"/>
      <c r="L862" s="9"/>
      <c r="M862" s="9"/>
      <c r="N862" s="9"/>
    </row>
    <row r="863" spans="11:14" ht="13" x14ac:dyDescent="0.15">
      <c r="K863" s="9"/>
      <c r="L863" s="9"/>
      <c r="M863" s="9"/>
      <c r="N863" s="9"/>
    </row>
    <row r="864" spans="11:14" ht="13" x14ac:dyDescent="0.15">
      <c r="K864" s="9"/>
      <c r="L864" s="9"/>
      <c r="M864" s="9"/>
      <c r="N864" s="9"/>
    </row>
    <row r="865" spans="11:14" ht="13" x14ac:dyDescent="0.15">
      <c r="K865" s="9"/>
      <c r="L865" s="9"/>
      <c r="M865" s="9"/>
      <c r="N865" s="9"/>
    </row>
    <row r="866" spans="11:14" ht="13" x14ac:dyDescent="0.15">
      <c r="K866" s="9"/>
      <c r="L866" s="9"/>
      <c r="M866" s="9"/>
      <c r="N866" s="9"/>
    </row>
    <row r="867" spans="11:14" ht="13" x14ac:dyDescent="0.15">
      <c r="K867" s="9"/>
      <c r="L867" s="9"/>
      <c r="M867" s="9"/>
      <c r="N867" s="9"/>
    </row>
    <row r="868" spans="11:14" ht="13" x14ac:dyDescent="0.15">
      <c r="K868" s="9"/>
      <c r="L868" s="9"/>
      <c r="M868" s="9"/>
      <c r="N868" s="9"/>
    </row>
    <row r="869" spans="11:14" ht="13" x14ac:dyDescent="0.15">
      <c r="K869" s="9"/>
      <c r="L869" s="9"/>
      <c r="M869" s="9"/>
      <c r="N869" s="9"/>
    </row>
    <row r="870" spans="11:14" ht="13" x14ac:dyDescent="0.15">
      <c r="K870" s="9"/>
      <c r="L870" s="9"/>
      <c r="M870" s="9"/>
      <c r="N870" s="9"/>
    </row>
    <row r="871" spans="11:14" ht="13" x14ac:dyDescent="0.15">
      <c r="K871" s="9"/>
      <c r="L871" s="9"/>
      <c r="M871" s="9"/>
      <c r="N871" s="9"/>
    </row>
    <row r="872" spans="11:14" ht="13" x14ac:dyDescent="0.15">
      <c r="K872" s="9"/>
      <c r="L872" s="9"/>
      <c r="M872" s="9"/>
      <c r="N872" s="9"/>
    </row>
    <row r="873" spans="11:14" ht="13" x14ac:dyDescent="0.15">
      <c r="K873" s="9"/>
      <c r="L873" s="9"/>
      <c r="M873" s="9"/>
      <c r="N873" s="9"/>
    </row>
    <row r="874" spans="11:14" ht="13" x14ac:dyDescent="0.15">
      <c r="K874" s="9"/>
      <c r="L874" s="9"/>
      <c r="M874" s="9"/>
      <c r="N874" s="9"/>
    </row>
    <row r="875" spans="11:14" ht="13" x14ac:dyDescent="0.15">
      <c r="K875" s="9"/>
      <c r="L875" s="9"/>
      <c r="M875" s="9"/>
      <c r="N875" s="9"/>
    </row>
    <row r="876" spans="11:14" ht="13" x14ac:dyDescent="0.15">
      <c r="K876" s="9"/>
      <c r="L876" s="9"/>
      <c r="M876" s="9"/>
      <c r="N876" s="9"/>
    </row>
    <row r="877" spans="11:14" ht="13" x14ac:dyDescent="0.15">
      <c r="K877" s="9"/>
      <c r="L877" s="9"/>
      <c r="M877" s="9"/>
      <c r="N877" s="9"/>
    </row>
    <row r="878" spans="11:14" ht="13" x14ac:dyDescent="0.15">
      <c r="K878" s="9"/>
      <c r="L878" s="9"/>
      <c r="M878" s="9"/>
      <c r="N878" s="9"/>
    </row>
    <row r="879" spans="11:14" ht="13" x14ac:dyDescent="0.15">
      <c r="K879" s="9"/>
      <c r="L879" s="9"/>
      <c r="M879" s="9"/>
      <c r="N879" s="9"/>
    </row>
    <row r="880" spans="11:14" ht="13" x14ac:dyDescent="0.15">
      <c r="K880" s="9"/>
      <c r="L880" s="9"/>
      <c r="M880" s="9"/>
      <c r="N880" s="9"/>
    </row>
    <row r="881" spans="11:14" ht="13" x14ac:dyDescent="0.15">
      <c r="K881" s="9"/>
      <c r="L881" s="9"/>
      <c r="M881" s="9"/>
      <c r="N881" s="9"/>
    </row>
    <row r="882" spans="11:14" ht="13" x14ac:dyDescent="0.15">
      <c r="K882" s="9"/>
      <c r="L882" s="9"/>
      <c r="M882" s="9"/>
      <c r="N882" s="9"/>
    </row>
    <row r="883" spans="11:14" ht="13" x14ac:dyDescent="0.15">
      <c r="K883" s="9"/>
      <c r="L883" s="9"/>
      <c r="M883" s="9"/>
      <c r="N883" s="9"/>
    </row>
    <row r="884" spans="11:14" ht="13" x14ac:dyDescent="0.15">
      <c r="K884" s="9"/>
      <c r="L884" s="9"/>
      <c r="M884" s="9"/>
      <c r="N884" s="9"/>
    </row>
    <row r="885" spans="11:14" ht="13" x14ac:dyDescent="0.15">
      <c r="K885" s="9"/>
      <c r="L885" s="9"/>
      <c r="M885" s="9"/>
      <c r="N885" s="9"/>
    </row>
    <row r="886" spans="11:14" ht="13" x14ac:dyDescent="0.15">
      <c r="K886" s="9"/>
      <c r="L886" s="9"/>
      <c r="M886" s="9"/>
      <c r="N886" s="9"/>
    </row>
    <row r="887" spans="11:14" ht="13" x14ac:dyDescent="0.15">
      <c r="K887" s="9"/>
      <c r="L887" s="9"/>
      <c r="M887" s="9"/>
      <c r="N887" s="9"/>
    </row>
    <row r="888" spans="11:14" ht="13" x14ac:dyDescent="0.15">
      <c r="K888" s="9"/>
      <c r="L888" s="9"/>
      <c r="M888" s="9"/>
      <c r="N888" s="9"/>
    </row>
    <row r="889" spans="11:14" ht="13" x14ac:dyDescent="0.15">
      <c r="K889" s="9"/>
      <c r="L889" s="9"/>
      <c r="M889" s="9"/>
      <c r="N889" s="9"/>
    </row>
    <row r="890" spans="11:14" ht="13" x14ac:dyDescent="0.15">
      <c r="K890" s="9"/>
      <c r="L890" s="9"/>
      <c r="M890" s="9"/>
      <c r="N890" s="9"/>
    </row>
    <row r="891" spans="11:14" ht="13" x14ac:dyDescent="0.15">
      <c r="K891" s="9"/>
      <c r="L891" s="9"/>
      <c r="M891" s="9"/>
      <c r="N891" s="9"/>
    </row>
    <row r="892" spans="11:14" ht="13" x14ac:dyDescent="0.15">
      <c r="K892" s="9"/>
      <c r="L892" s="9"/>
      <c r="M892" s="9"/>
      <c r="N892" s="9"/>
    </row>
    <row r="893" spans="11:14" ht="13" x14ac:dyDescent="0.15">
      <c r="K893" s="9"/>
      <c r="L893" s="9"/>
      <c r="M893" s="9"/>
      <c r="N893" s="9"/>
    </row>
    <row r="894" spans="11:14" ht="13" x14ac:dyDescent="0.15">
      <c r="K894" s="9"/>
      <c r="L894" s="9"/>
      <c r="M894" s="9"/>
      <c r="N894" s="9"/>
    </row>
    <row r="895" spans="11:14" ht="13" x14ac:dyDescent="0.15">
      <c r="K895" s="9"/>
      <c r="L895" s="9"/>
      <c r="M895" s="9"/>
      <c r="N895" s="9"/>
    </row>
    <row r="896" spans="11:14" ht="13" x14ac:dyDescent="0.15">
      <c r="K896" s="9"/>
      <c r="L896" s="9"/>
      <c r="M896" s="9"/>
      <c r="N896" s="9"/>
    </row>
    <row r="897" spans="11:14" ht="13" x14ac:dyDescent="0.15">
      <c r="K897" s="9"/>
      <c r="L897" s="9"/>
      <c r="M897" s="9"/>
      <c r="N897" s="9"/>
    </row>
    <row r="898" spans="11:14" ht="13" x14ac:dyDescent="0.15">
      <c r="K898" s="9"/>
      <c r="L898" s="9"/>
      <c r="M898" s="9"/>
      <c r="N898" s="9"/>
    </row>
    <row r="899" spans="11:14" ht="13" x14ac:dyDescent="0.15">
      <c r="K899" s="9"/>
      <c r="L899" s="9"/>
      <c r="M899" s="9"/>
      <c r="N899" s="9"/>
    </row>
    <row r="900" spans="11:14" ht="13" x14ac:dyDescent="0.15">
      <c r="K900" s="9"/>
      <c r="L900" s="9"/>
      <c r="M900" s="9"/>
      <c r="N900" s="9"/>
    </row>
    <row r="901" spans="11:14" ht="13" x14ac:dyDescent="0.15">
      <c r="K901" s="9"/>
      <c r="L901" s="9"/>
      <c r="M901" s="9"/>
      <c r="N901" s="9"/>
    </row>
    <row r="902" spans="11:14" ht="13" x14ac:dyDescent="0.15">
      <c r="K902" s="9"/>
      <c r="L902" s="9"/>
      <c r="M902" s="9"/>
      <c r="N902" s="9"/>
    </row>
    <row r="903" spans="11:14" ht="13" x14ac:dyDescent="0.15">
      <c r="K903" s="9"/>
      <c r="L903" s="9"/>
      <c r="M903" s="9"/>
      <c r="N903" s="9"/>
    </row>
    <row r="904" spans="11:14" ht="13" x14ac:dyDescent="0.15">
      <c r="K904" s="9"/>
      <c r="L904" s="9"/>
      <c r="M904" s="9"/>
      <c r="N904" s="9"/>
    </row>
    <row r="905" spans="11:14" ht="13" x14ac:dyDescent="0.15">
      <c r="K905" s="9"/>
      <c r="L905" s="9"/>
      <c r="M905" s="9"/>
      <c r="N905" s="9"/>
    </row>
    <row r="906" spans="11:14" ht="13" x14ac:dyDescent="0.15">
      <c r="K906" s="9"/>
      <c r="L906" s="9"/>
      <c r="M906" s="9"/>
      <c r="N906" s="9"/>
    </row>
    <row r="907" spans="11:14" ht="13" x14ac:dyDescent="0.15">
      <c r="K907" s="9"/>
      <c r="L907" s="9"/>
      <c r="M907" s="9"/>
      <c r="N907" s="9"/>
    </row>
    <row r="908" spans="11:14" ht="13" x14ac:dyDescent="0.15">
      <c r="K908" s="9"/>
      <c r="L908" s="9"/>
      <c r="M908" s="9"/>
      <c r="N908" s="9"/>
    </row>
    <row r="909" spans="11:14" ht="13" x14ac:dyDescent="0.15">
      <c r="K909" s="9"/>
      <c r="L909" s="9"/>
      <c r="M909" s="9"/>
      <c r="N909" s="9"/>
    </row>
    <row r="910" spans="11:14" ht="13" x14ac:dyDescent="0.15">
      <c r="K910" s="9"/>
      <c r="L910" s="9"/>
      <c r="M910" s="9"/>
      <c r="N910" s="9"/>
    </row>
    <row r="911" spans="11:14" ht="13" x14ac:dyDescent="0.15">
      <c r="K911" s="9"/>
      <c r="L911" s="9"/>
      <c r="M911" s="9"/>
      <c r="N911" s="9"/>
    </row>
    <row r="912" spans="11:14" ht="13" x14ac:dyDescent="0.15">
      <c r="K912" s="9"/>
      <c r="L912" s="9"/>
      <c r="M912" s="9"/>
      <c r="N912" s="9"/>
    </row>
    <row r="913" spans="11:14" ht="13" x14ac:dyDescent="0.15">
      <c r="K913" s="9"/>
      <c r="L913" s="9"/>
      <c r="M913" s="9"/>
      <c r="N913" s="9"/>
    </row>
    <row r="914" spans="11:14" ht="13" x14ac:dyDescent="0.15">
      <c r="K914" s="9"/>
      <c r="L914" s="9"/>
      <c r="M914" s="9"/>
      <c r="N914" s="9"/>
    </row>
    <row r="915" spans="11:14" ht="13" x14ac:dyDescent="0.15">
      <c r="K915" s="9"/>
      <c r="L915" s="9"/>
      <c r="M915" s="9"/>
      <c r="N915" s="9"/>
    </row>
    <row r="916" spans="11:14" ht="13" x14ac:dyDescent="0.15">
      <c r="K916" s="9"/>
      <c r="L916" s="9"/>
      <c r="M916" s="9"/>
      <c r="N916" s="9"/>
    </row>
    <row r="917" spans="11:14" ht="13" x14ac:dyDescent="0.15">
      <c r="K917" s="9"/>
      <c r="L917" s="9"/>
      <c r="M917" s="9"/>
      <c r="N917" s="9"/>
    </row>
    <row r="918" spans="11:14" ht="13" x14ac:dyDescent="0.15">
      <c r="K918" s="9"/>
      <c r="L918" s="9"/>
      <c r="M918" s="9"/>
      <c r="N918" s="9"/>
    </row>
    <row r="919" spans="11:14" ht="13" x14ac:dyDescent="0.15">
      <c r="K919" s="9"/>
      <c r="L919" s="9"/>
      <c r="M919" s="9"/>
      <c r="N919" s="9"/>
    </row>
    <row r="920" spans="11:14" ht="13" x14ac:dyDescent="0.15">
      <c r="K920" s="9"/>
      <c r="L920" s="9"/>
      <c r="M920" s="9"/>
      <c r="N920" s="9"/>
    </row>
    <row r="921" spans="11:14" ht="13" x14ac:dyDescent="0.15">
      <c r="K921" s="9"/>
      <c r="L921" s="9"/>
      <c r="M921" s="9"/>
      <c r="N921" s="9"/>
    </row>
    <row r="922" spans="11:14" ht="13" x14ac:dyDescent="0.15">
      <c r="K922" s="9"/>
      <c r="L922" s="9"/>
      <c r="M922" s="9"/>
      <c r="N922" s="9"/>
    </row>
    <row r="923" spans="11:14" ht="13" x14ac:dyDescent="0.15">
      <c r="K923" s="9"/>
      <c r="L923" s="9"/>
      <c r="M923" s="9"/>
      <c r="N923" s="9"/>
    </row>
    <row r="924" spans="11:14" ht="13" x14ac:dyDescent="0.15">
      <c r="K924" s="9"/>
      <c r="L924" s="9"/>
      <c r="M924" s="9"/>
      <c r="N924" s="9"/>
    </row>
    <row r="925" spans="11:14" ht="13" x14ac:dyDescent="0.15">
      <c r="K925" s="9"/>
      <c r="L925" s="9"/>
      <c r="M925" s="9"/>
      <c r="N925" s="9"/>
    </row>
    <row r="926" spans="11:14" ht="13" x14ac:dyDescent="0.15">
      <c r="K926" s="9"/>
      <c r="L926" s="9"/>
      <c r="M926" s="9"/>
      <c r="N926" s="9"/>
    </row>
    <row r="927" spans="11:14" ht="13" x14ac:dyDescent="0.15">
      <c r="K927" s="9"/>
      <c r="L927" s="9"/>
      <c r="M927" s="9"/>
      <c r="N927" s="9"/>
    </row>
    <row r="928" spans="11:14" ht="13" x14ac:dyDescent="0.15">
      <c r="K928" s="9"/>
      <c r="L928" s="9"/>
      <c r="M928" s="9"/>
      <c r="N928" s="9"/>
    </row>
    <row r="929" spans="11:14" ht="13" x14ac:dyDescent="0.15">
      <c r="K929" s="9"/>
      <c r="L929" s="9"/>
      <c r="M929" s="9"/>
      <c r="N929" s="9"/>
    </row>
    <row r="930" spans="11:14" ht="13" x14ac:dyDescent="0.15">
      <c r="K930" s="9"/>
      <c r="L930" s="9"/>
      <c r="M930" s="9"/>
      <c r="N930" s="9"/>
    </row>
    <row r="931" spans="11:14" ht="13" x14ac:dyDescent="0.15">
      <c r="K931" s="9"/>
      <c r="L931" s="9"/>
      <c r="M931" s="9"/>
      <c r="N931" s="9"/>
    </row>
    <row r="932" spans="11:14" ht="13" x14ac:dyDescent="0.15">
      <c r="K932" s="9"/>
      <c r="L932" s="9"/>
      <c r="M932" s="9"/>
      <c r="N932" s="9"/>
    </row>
    <row r="933" spans="11:14" ht="13" x14ac:dyDescent="0.15">
      <c r="K933" s="9"/>
      <c r="L933" s="9"/>
      <c r="M933" s="9"/>
      <c r="N933" s="9"/>
    </row>
    <row r="934" spans="11:14" ht="13" x14ac:dyDescent="0.15">
      <c r="K934" s="9"/>
      <c r="L934" s="9"/>
      <c r="M934" s="9"/>
      <c r="N934" s="9"/>
    </row>
    <row r="935" spans="11:14" ht="13" x14ac:dyDescent="0.15">
      <c r="K935" s="9"/>
      <c r="L935" s="9"/>
      <c r="M935" s="9"/>
      <c r="N935" s="9"/>
    </row>
    <row r="936" spans="11:14" ht="13" x14ac:dyDescent="0.15">
      <c r="K936" s="9"/>
      <c r="L936" s="9"/>
      <c r="M936" s="9"/>
      <c r="N936" s="9"/>
    </row>
    <row r="937" spans="11:14" ht="13" x14ac:dyDescent="0.15">
      <c r="K937" s="9"/>
      <c r="L937" s="9"/>
      <c r="M937" s="9"/>
      <c r="N937" s="9"/>
    </row>
    <row r="938" spans="11:14" ht="13" x14ac:dyDescent="0.15">
      <c r="K938" s="9"/>
      <c r="L938" s="9"/>
      <c r="M938" s="9"/>
      <c r="N938" s="9"/>
    </row>
    <row r="939" spans="11:14" ht="13" x14ac:dyDescent="0.15">
      <c r="K939" s="9"/>
      <c r="L939" s="9"/>
      <c r="M939" s="9"/>
      <c r="N939" s="9"/>
    </row>
    <row r="940" spans="11:14" ht="13" x14ac:dyDescent="0.15">
      <c r="K940" s="9"/>
      <c r="L940" s="9"/>
      <c r="M940" s="9"/>
      <c r="N940" s="9"/>
    </row>
    <row r="941" spans="11:14" ht="13" x14ac:dyDescent="0.15">
      <c r="K941" s="9"/>
      <c r="L941" s="9"/>
      <c r="M941" s="9"/>
      <c r="N941" s="9"/>
    </row>
    <row r="942" spans="11:14" ht="13" x14ac:dyDescent="0.15">
      <c r="K942" s="9"/>
      <c r="L942" s="9"/>
      <c r="M942" s="9"/>
      <c r="N942" s="9"/>
    </row>
    <row r="943" spans="11:14" ht="13" x14ac:dyDescent="0.15">
      <c r="K943" s="9"/>
      <c r="L943" s="9"/>
      <c r="M943" s="9"/>
      <c r="N943" s="9"/>
    </row>
    <row r="944" spans="11:14" ht="13" x14ac:dyDescent="0.15">
      <c r="K944" s="9"/>
      <c r="L944" s="9"/>
      <c r="M944" s="9"/>
      <c r="N944" s="9"/>
    </row>
    <row r="945" spans="11:14" ht="13" x14ac:dyDescent="0.15">
      <c r="K945" s="9"/>
      <c r="L945" s="9"/>
      <c r="M945" s="9"/>
      <c r="N945" s="9"/>
    </row>
    <row r="946" spans="11:14" ht="13" x14ac:dyDescent="0.15">
      <c r="K946" s="9"/>
      <c r="L946" s="9"/>
      <c r="M946" s="9"/>
      <c r="N946" s="9"/>
    </row>
    <row r="947" spans="11:14" ht="13" x14ac:dyDescent="0.15">
      <c r="K947" s="9"/>
      <c r="L947" s="9"/>
      <c r="M947" s="9"/>
      <c r="N947" s="9"/>
    </row>
    <row r="948" spans="11:14" ht="13" x14ac:dyDescent="0.15">
      <c r="K948" s="9"/>
      <c r="L948" s="9"/>
      <c r="M948" s="9"/>
      <c r="N948" s="9"/>
    </row>
    <row r="949" spans="11:14" ht="13" x14ac:dyDescent="0.15">
      <c r="K949" s="9"/>
      <c r="L949" s="9"/>
      <c r="M949" s="9"/>
      <c r="N949" s="9"/>
    </row>
    <row r="950" spans="11:14" ht="13" x14ac:dyDescent="0.15">
      <c r="K950" s="9"/>
      <c r="L950" s="9"/>
      <c r="M950" s="9"/>
      <c r="N950" s="9"/>
    </row>
    <row r="951" spans="11:14" ht="13" x14ac:dyDescent="0.15">
      <c r="K951" s="9"/>
      <c r="L951" s="9"/>
      <c r="M951" s="9"/>
      <c r="N951" s="9"/>
    </row>
    <row r="952" spans="11:14" ht="13" x14ac:dyDescent="0.15">
      <c r="K952" s="9"/>
      <c r="L952" s="9"/>
      <c r="M952" s="9"/>
      <c r="N952" s="9"/>
    </row>
    <row r="953" spans="11:14" ht="13" x14ac:dyDescent="0.15">
      <c r="K953" s="9"/>
      <c r="L953" s="9"/>
      <c r="M953" s="9"/>
      <c r="N953" s="9"/>
    </row>
    <row r="954" spans="11:14" ht="13" x14ac:dyDescent="0.15">
      <c r="K954" s="9"/>
      <c r="L954" s="9"/>
      <c r="M954" s="9"/>
      <c r="N954" s="9"/>
    </row>
    <row r="955" spans="11:14" ht="13" x14ac:dyDescent="0.15">
      <c r="K955" s="9"/>
      <c r="L955" s="9"/>
      <c r="M955" s="9"/>
      <c r="N955" s="9"/>
    </row>
    <row r="956" spans="11:14" ht="13" x14ac:dyDescent="0.15">
      <c r="K956" s="9"/>
      <c r="L956" s="9"/>
      <c r="M956" s="9"/>
      <c r="N956" s="9"/>
    </row>
    <row r="957" spans="11:14" ht="13" x14ac:dyDescent="0.15">
      <c r="K957" s="9"/>
      <c r="L957" s="9"/>
      <c r="M957" s="9"/>
      <c r="N957" s="9"/>
    </row>
    <row r="958" spans="11:14" ht="13" x14ac:dyDescent="0.15">
      <c r="K958" s="9"/>
      <c r="L958" s="9"/>
      <c r="M958" s="9"/>
      <c r="N958" s="9"/>
    </row>
    <row r="959" spans="11:14" ht="13" x14ac:dyDescent="0.15">
      <c r="K959" s="9"/>
      <c r="L959" s="9"/>
      <c r="M959" s="9"/>
      <c r="N959" s="9"/>
    </row>
    <row r="960" spans="11:14" ht="13" x14ac:dyDescent="0.15">
      <c r="K960" s="9"/>
      <c r="L960" s="9"/>
      <c r="M960" s="9"/>
      <c r="N960" s="9"/>
    </row>
    <row r="961" spans="11:14" ht="13" x14ac:dyDescent="0.15">
      <c r="K961" s="9"/>
      <c r="L961" s="9"/>
      <c r="M961" s="9"/>
      <c r="N961" s="9"/>
    </row>
    <row r="962" spans="11:14" ht="13" x14ac:dyDescent="0.15">
      <c r="K962" s="9"/>
      <c r="L962" s="9"/>
      <c r="M962" s="9"/>
      <c r="N962" s="9"/>
    </row>
    <row r="963" spans="11:14" ht="13" x14ac:dyDescent="0.15">
      <c r="K963" s="9"/>
      <c r="L963" s="9"/>
      <c r="M963" s="9"/>
      <c r="N963" s="9"/>
    </row>
    <row r="964" spans="11:14" ht="13" x14ac:dyDescent="0.15">
      <c r="K964" s="9"/>
      <c r="L964" s="9"/>
      <c r="M964" s="9"/>
      <c r="N964" s="9"/>
    </row>
    <row r="965" spans="11:14" ht="13" x14ac:dyDescent="0.15">
      <c r="K965" s="9"/>
      <c r="L965" s="9"/>
      <c r="M965" s="9"/>
      <c r="N965" s="9"/>
    </row>
    <row r="966" spans="11:14" ht="13" x14ac:dyDescent="0.15">
      <c r="K966" s="9"/>
      <c r="L966" s="9"/>
      <c r="M966" s="9"/>
      <c r="N966" s="9"/>
    </row>
    <row r="967" spans="11:14" ht="13" x14ac:dyDescent="0.15">
      <c r="K967" s="9"/>
      <c r="L967" s="9"/>
      <c r="M967" s="9"/>
      <c r="N967" s="9"/>
    </row>
    <row r="968" spans="11:14" ht="13" x14ac:dyDescent="0.15">
      <c r="K968" s="9"/>
      <c r="L968" s="9"/>
      <c r="M968" s="9"/>
      <c r="N968" s="9"/>
    </row>
    <row r="969" spans="11:14" ht="13" x14ac:dyDescent="0.15">
      <c r="K969" s="9"/>
      <c r="L969" s="9"/>
      <c r="M969" s="9"/>
      <c r="N969" s="9"/>
    </row>
    <row r="970" spans="11:14" ht="13" x14ac:dyDescent="0.15">
      <c r="K970" s="9"/>
      <c r="L970" s="9"/>
      <c r="M970" s="9"/>
      <c r="N970" s="9"/>
    </row>
    <row r="971" spans="11:14" ht="13" x14ac:dyDescent="0.15">
      <c r="K971" s="9"/>
      <c r="L971" s="9"/>
      <c r="M971" s="9"/>
      <c r="N971" s="9"/>
    </row>
    <row r="972" spans="11:14" ht="13" x14ac:dyDescent="0.15">
      <c r="K972" s="9"/>
      <c r="L972" s="9"/>
      <c r="M972" s="9"/>
      <c r="N972" s="9"/>
    </row>
    <row r="973" spans="11:14" ht="13" x14ac:dyDescent="0.15">
      <c r="K973" s="9"/>
      <c r="L973" s="9"/>
      <c r="M973" s="9"/>
      <c r="N973" s="9"/>
    </row>
    <row r="974" spans="11:14" ht="13" x14ac:dyDescent="0.15">
      <c r="K974" s="9"/>
      <c r="L974" s="9"/>
      <c r="M974" s="9"/>
      <c r="N974" s="9"/>
    </row>
    <row r="975" spans="11:14" ht="13" x14ac:dyDescent="0.15">
      <c r="K975" s="9"/>
      <c r="L975" s="9"/>
      <c r="M975" s="9"/>
      <c r="N975" s="9"/>
    </row>
    <row r="976" spans="11:14" ht="13" x14ac:dyDescent="0.15">
      <c r="K976" s="9"/>
      <c r="L976" s="9"/>
      <c r="M976" s="9"/>
      <c r="N976" s="9"/>
    </row>
    <row r="977" spans="11:14" ht="13" x14ac:dyDescent="0.15">
      <c r="K977" s="9"/>
      <c r="L977" s="9"/>
      <c r="M977" s="9"/>
      <c r="N977" s="9"/>
    </row>
    <row r="978" spans="11:14" ht="13" x14ac:dyDescent="0.15">
      <c r="K978" s="9"/>
      <c r="L978" s="9"/>
      <c r="M978" s="9"/>
      <c r="N978" s="9"/>
    </row>
    <row r="979" spans="11:14" ht="13" x14ac:dyDescent="0.15">
      <c r="K979" s="9"/>
      <c r="L979" s="9"/>
      <c r="M979" s="9"/>
      <c r="N979" s="9"/>
    </row>
    <row r="980" spans="11:14" ht="13" x14ac:dyDescent="0.15">
      <c r="K980" s="9"/>
      <c r="L980" s="9"/>
      <c r="M980" s="9"/>
      <c r="N980" s="9"/>
    </row>
    <row r="981" spans="11:14" ht="13" x14ac:dyDescent="0.15">
      <c r="K981" s="9"/>
      <c r="L981" s="9"/>
      <c r="M981" s="9"/>
      <c r="N981" s="9"/>
    </row>
    <row r="982" spans="11:14" ht="13" x14ac:dyDescent="0.15">
      <c r="K982" s="9"/>
      <c r="L982" s="9"/>
      <c r="M982" s="9"/>
      <c r="N982" s="9"/>
    </row>
    <row r="983" spans="11:14" ht="13" x14ac:dyDescent="0.15">
      <c r="K983" s="9"/>
      <c r="L983" s="9"/>
      <c r="M983" s="9"/>
      <c r="N983" s="9"/>
    </row>
    <row r="984" spans="11:14" ht="13" x14ac:dyDescent="0.15">
      <c r="K984" s="9"/>
      <c r="L984" s="9"/>
      <c r="M984" s="9"/>
      <c r="N984" s="9"/>
    </row>
    <row r="985" spans="11:14" ht="13" x14ac:dyDescent="0.15">
      <c r="K985" s="9"/>
      <c r="L985" s="9"/>
      <c r="M985" s="9"/>
      <c r="N985" s="9"/>
    </row>
    <row r="986" spans="11:14" ht="13" x14ac:dyDescent="0.15">
      <c r="K986" s="9"/>
      <c r="L986" s="9"/>
      <c r="M986" s="9"/>
      <c r="N986" s="9"/>
    </row>
    <row r="987" spans="11:14" ht="13" x14ac:dyDescent="0.15">
      <c r="K987" s="9"/>
      <c r="L987" s="9"/>
      <c r="M987" s="9"/>
      <c r="N987" s="9"/>
    </row>
    <row r="988" spans="11:14" ht="13" x14ac:dyDescent="0.15">
      <c r="K988" s="9"/>
      <c r="L988" s="9"/>
      <c r="M988" s="9"/>
      <c r="N988" s="9"/>
    </row>
    <row r="989" spans="11:14" ht="13" x14ac:dyDescent="0.15">
      <c r="K989" s="9"/>
      <c r="L989" s="9"/>
      <c r="M989" s="9"/>
      <c r="N989" s="9"/>
    </row>
    <row r="990" spans="11:14" ht="13" x14ac:dyDescent="0.15">
      <c r="K990" s="9"/>
      <c r="L990" s="9"/>
      <c r="M990" s="9"/>
      <c r="N990" s="9"/>
    </row>
    <row r="991" spans="11:14" ht="13" x14ac:dyDescent="0.15">
      <c r="K991" s="9"/>
      <c r="L991" s="9"/>
      <c r="M991" s="9"/>
      <c r="N991" s="9"/>
    </row>
    <row r="992" spans="11:14" ht="13" x14ac:dyDescent="0.15">
      <c r="K992" s="9"/>
      <c r="L992" s="9"/>
      <c r="M992" s="9"/>
      <c r="N992" s="9"/>
    </row>
    <row r="993" spans="11:14" ht="13" x14ac:dyDescent="0.15">
      <c r="K993" s="9"/>
      <c r="L993" s="9"/>
      <c r="M993" s="9"/>
      <c r="N993" s="9"/>
    </row>
    <row r="994" spans="11:14" ht="13" x14ac:dyDescent="0.15">
      <c r="K994" s="9"/>
      <c r="L994" s="9"/>
      <c r="M994" s="9"/>
      <c r="N994" s="9"/>
    </row>
    <row r="995" spans="11:14" ht="13" x14ac:dyDescent="0.15">
      <c r="K995" s="9"/>
      <c r="L995" s="9"/>
      <c r="M995" s="9"/>
      <c r="N995" s="9"/>
    </row>
    <row r="996" spans="11:14" ht="13" x14ac:dyDescent="0.15">
      <c r="K996" s="9"/>
      <c r="L996" s="9"/>
      <c r="M996" s="9"/>
      <c r="N996" s="9"/>
    </row>
    <row r="997" spans="11:14" ht="13" x14ac:dyDescent="0.15">
      <c r="K997" s="9"/>
      <c r="L997" s="9"/>
      <c r="M997" s="9"/>
      <c r="N997" s="9"/>
    </row>
    <row r="998" spans="11:14" ht="13" x14ac:dyDescent="0.15">
      <c r="K998" s="9"/>
      <c r="L998" s="9"/>
      <c r="M998" s="9"/>
      <c r="N998" s="9"/>
    </row>
    <row r="999" spans="11:14" ht="13" x14ac:dyDescent="0.15">
      <c r="K999" s="9"/>
      <c r="L999" s="9"/>
      <c r="M999" s="9"/>
      <c r="N999" s="9"/>
    </row>
    <row r="1000" spans="11:14" ht="13" x14ac:dyDescent="0.15">
      <c r="K1000" s="9"/>
      <c r="L1000" s="9"/>
      <c r="M1000" s="9"/>
      <c r="N1000" s="9"/>
    </row>
    <row r="1001" spans="11:14" ht="13" x14ac:dyDescent="0.15">
      <c r="K1001" s="9"/>
      <c r="L1001" s="9"/>
      <c r="M1001" s="9"/>
      <c r="N1001" s="9"/>
    </row>
    <row r="1002" spans="11:14" ht="13" x14ac:dyDescent="0.15">
      <c r="K1002" s="9"/>
      <c r="L1002" s="9"/>
      <c r="M1002" s="9"/>
      <c r="N1002" s="9"/>
    </row>
    <row r="1003" spans="11:14" ht="13" x14ac:dyDescent="0.15">
      <c r="K1003" s="9"/>
      <c r="L1003" s="9"/>
      <c r="M1003" s="9"/>
      <c r="N1003" s="9"/>
    </row>
    <row r="1004" spans="11:14" ht="13" x14ac:dyDescent="0.15">
      <c r="K1004" s="9"/>
      <c r="L1004" s="9"/>
      <c r="M1004" s="9"/>
      <c r="N1004" s="9"/>
    </row>
    <row r="1005" spans="11:14" ht="13" x14ac:dyDescent="0.15">
      <c r="K1005" s="9"/>
      <c r="L1005" s="9"/>
      <c r="M1005" s="9"/>
      <c r="N1005" s="9"/>
    </row>
    <row r="1006" spans="11:14" ht="13" x14ac:dyDescent="0.15">
      <c r="K1006" s="9"/>
      <c r="L1006" s="9"/>
      <c r="M1006" s="9"/>
      <c r="N1006" s="9"/>
    </row>
    <row r="1007" spans="11:14" ht="13" x14ac:dyDescent="0.15">
      <c r="K1007" s="9"/>
      <c r="L1007" s="9"/>
      <c r="M1007" s="9"/>
      <c r="N1007" s="9"/>
    </row>
    <row r="1008" spans="11:14" ht="13" x14ac:dyDescent="0.15">
      <c r="K1008" s="9"/>
      <c r="L1008" s="9"/>
      <c r="M1008" s="9"/>
      <c r="N1008" s="9"/>
    </row>
    <row r="1009" spans="11:14" ht="13" x14ac:dyDescent="0.15">
      <c r="K1009" s="9"/>
      <c r="L1009" s="9"/>
      <c r="M1009" s="9"/>
      <c r="N1009" s="9"/>
    </row>
  </sheetData>
  <mergeCells count="8">
    <mergeCell ref="B18:D18"/>
    <mergeCell ref="G18:H18"/>
    <mergeCell ref="G19:H19"/>
    <mergeCell ref="B7:D7"/>
    <mergeCell ref="B16:D16"/>
    <mergeCell ref="G16:H16"/>
    <mergeCell ref="B17:D17"/>
    <mergeCell ref="G17:H17"/>
  </mergeCells>
  <conditionalFormatting sqref="A7:D7">
    <cfRule type="expression" dxfId="1" priority="1">
      <formula>($G$12-$B$12)/$G$12&lt;0</formula>
    </cfRule>
    <cfRule type="expression" dxfId="0" priority="2">
      <formula>($G$12-$B$12)/$G$12&gt;0</formula>
    </cfRule>
  </conditionalFormatting>
  <dataValidations count="4">
    <dataValidation type="list" allowBlank="1" showErrorMessage="1" sqref="G19" xr:uid="{00000000-0002-0000-0100-000000000000}">
      <formula1>"psi,MPa"</formula1>
    </dataValidation>
    <dataValidation type="list" allowBlank="1" showErrorMessage="1" sqref="G17" xr:uid="{00000000-0002-0000-0100-000001000000}">
      <formula1>NRMCA_Regions</formula1>
    </dataValidation>
    <dataValidation type="list" allowBlank="1" showErrorMessage="1" sqref="G18" xr:uid="{00000000-0002-0000-0100-000002000000}">
      <formula1>UOM</formula1>
    </dataValidation>
    <dataValidation type="list" allowBlank="1" showErrorMessage="1" sqref="G16" xr:uid="{00000000-0002-0000-0100-000003000000}">
      <formula1>BenchmarkNames</formula1>
    </dataValidation>
  </dataValidations>
  <printOptions horizontalCentered="1" gridLines="1"/>
  <pageMargins left="0.7" right="0.7" top="0.75" bottom="0.75" header="0" footer="0"/>
  <pageSetup fitToHeight="0" pageOrder="overThenDown" orientation="portrait" cellComments="atEnd"/>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R114"/>
  <sheetViews>
    <sheetView workbookViewId="0"/>
  </sheetViews>
  <sheetFormatPr baseColWidth="10" defaultColWidth="12.6640625" defaultRowHeight="15.75" customHeight="1" x14ac:dyDescent="0.15"/>
  <cols>
    <col min="1" max="1" width="27.1640625" customWidth="1"/>
    <col min="14" max="14" width="14.6640625" customWidth="1"/>
  </cols>
  <sheetData>
    <row r="1" spans="1:18" x14ac:dyDescent="0.2">
      <c r="A1" s="90" t="s">
        <v>0</v>
      </c>
      <c r="B1" s="69"/>
      <c r="C1" s="69"/>
      <c r="D1" s="69"/>
      <c r="E1" s="69"/>
      <c r="F1" s="69"/>
      <c r="G1" s="69"/>
      <c r="H1" s="69"/>
      <c r="I1" s="69"/>
      <c r="J1" s="70"/>
    </row>
    <row r="2" spans="1:18" ht="15.75" customHeight="1" x14ac:dyDescent="0.15">
      <c r="A2" s="3" t="s">
        <v>1</v>
      </c>
      <c r="B2" s="4">
        <v>2500</v>
      </c>
      <c r="C2" s="4">
        <v>3000</v>
      </c>
      <c r="D2" s="4">
        <v>4000</v>
      </c>
      <c r="E2" s="4">
        <v>5000</v>
      </c>
      <c r="F2" s="4">
        <v>6000</v>
      </c>
      <c r="G2" s="4">
        <v>8000</v>
      </c>
      <c r="H2" s="4" t="s">
        <v>3</v>
      </c>
      <c r="I2" s="4" t="s">
        <v>4</v>
      </c>
      <c r="J2" s="6" t="s">
        <v>5</v>
      </c>
    </row>
    <row r="3" spans="1:18" ht="15.75" customHeight="1" x14ac:dyDescent="0.15">
      <c r="A3" s="8" t="s">
        <v>6</v>
      </c>
      <c r="B3" s="9">
        <v>183.49</v>
      </c>
      <c r="C3" s="9">
        <v>200.57</v>
      </c>
      <c r="D3" s="9">
        <v>235.61</v>
      </c>
      <c r="E3" s="9">
        <v>278.99</v>
      </c>
      <c r="F3" s="9">
        <v>294.57</v>
      </c>
      <c r="G3" s="9">
        <v>341.31</v>
      </c>
      <c r="H3" s="9">
        <v>376.42</v>
      </c>
      <c r="I3" s="9">
        <v>412.94</v>
      </c>
      <c r="J3" s="10">
        <v>449.77</v>
      </c>
    </row>
    <row r="4" spans="1:18" ht="15.75" customHeight="1" x14ac:dyDescent="0.15">
      <c r="A4" s="8" t="s">
        <v>8</v>
      </c>
      <c r="B4" s="9">
        <v>183.29</v>
      </c>
      <c r="C4" s="9">
        <v>201.48</v>
      </c>
      <c r="D4" s="9">
        <v>240.22</v>
      </c>
      <c r="E4" s="9">
        <v>289.02999999999997</v>
      </c>
      <c r="F4" s="9">
        <v>305.26</v>
      </c>
      <c r="G4" s="9">
        <v>360.51</v>
      </c>
      <c r="H4" s="9">
        <v>395.35</v>
      </c>
      <c r="I4" s="9">
        <v>437.9</v>
      </c>
      <c r="J4" s="10">
        <v>480.1</v>
      </c>
    </row>
    <row r="5" spans="1:18" ht="15.75" customHeight="1" x14ac:dyDescent="0.15">
      <c r="A5" s="8" t="s">
        <v>9</v>
      </c>
      <c r="B5" s="9">
        <v>177.6</v>
      </c>
      <c r="C5" s="9">
        <v>194.79</v>
      </c>
      <c r="D5" s="9">
        <v>231.38</v>
      </c>
      <c r="E5" s="9">
        <v>277.61</v>
      </c>
      <c r="F5" s="9">
        <v>293.12</v>
      </c>
      <c r="G5" s="9">
        <v>345.26</v>
      </c>
      <c r="H5" s="9">
        <v>381.58</v>
      </c>
      <c r="I5" s="9">
        <v>421.63</v>
      </c>
      <c r="J5" s="10">
        <v>461.28</v>
      </c>
    </row>
    <row r="6" spans="1:18" ht="15.75" customHeight="1" x14ac:dyDescent="0.15">
      <c r="A6" s="8" t="s">
        <v>11</v>
      </c>
      <c r="B6" s="9">
        <v>184.24</v>
      </c>
      <c r="C6" s="9">
        <v>201.89</v>
      </c>
      <c r="D6" s="9">
        <v>238.79</v>
      </c>
      <c r="E6" s="9">
        <v>284.70999999999998</v>
      </c>
      <c r="F6" s="9">
        <v>301.52</v>
      </c>
      <c r="G6" s="9">
        <v>351.81</v>
      </c>
      <c r="H6" s="9">
        <v>372.11</v>
      </c>
      <c r="I6" s="9">
        <v>410.72</v>
      </c>
      <c r="J6" s="10">
        <v>451.74</v>
      </c>
    </row>
    <row r="7" spans="1:18" ht="15.75" customHeight="1" x14ac:dyDescent="0.15">
      <c r="A7" s="8" t="s">
        <v>12</v>
      </c>
      <c r="B7" s="9">
        <v>180.02</v>
      </c>
      <c r="C7" s="9">
        <v>199.84</v>
      </c>
      <c r="D7" s="9">
        <v>241.95</v>
      </c>
      <c r="E7" s="9">
        <v>295.2</v>
      </c>
      <c r="F7" s="9">
        <v>311.94</v>
      </c>
      <c r="G7" s="9">
        <v>372.65</v>
      </c>
      <c r="H7" s="9">
        <v>396.24</v>
      </c>
      <c r="I7" s="9">
        <v>439.72</v>
      </c>
      <c r="J7" s="10">
        <v>483.36</v>
      </c>
    </row>
    <row r="8" spans="1:18" ht="15.75" customHeight="1" x14ac:dyDescent="0.15">
      <c r="A8" s="8" t="s">
        <v>14</v>
      </c>
      <c r="B8" s="9">
        <v>196.51</v>
      </c>
      <c r="C8" s="9">
        <v>213.46</v>
      </c>
      <c r="D8" s="9">
        <v>247.32</v>
      </c>
      <c r="E8" s="9">
        <v>288.89999999999998</v>
      </c>
      <c r="F8" s="9">
        <v>306.44</v>
      </c>
      <c r="G8" s="9">
        <v>348.96</v>
      </c>
      <c r="H8" s="9">
        <v>382.19</v>
      </c>
      <c r="I8" s="9">
        <v>417.5</v>
      </c>
      <c r="J8" s="10">
        <v>453.93</v>
      </c>
    </row>
    <row r="9" spans="1:18" ht="15.75" customHeight="1" x14ac:dyDescent="0.15">
      <c r="A9" s="8" t="s">
        <v>16</v>
      </c>
      <c r="B9" s="9">
        <v>177.48</v>
      </c>
      <c r="C9" s="9">
        <v>194.58</v>
      </c>
      <c r="D9" s="9">
        <v>229.76</v>
      </c>
      <c r="E9" s="9">
        <v>273.39</v>
      </c>
      <c r="F9" s="9">
        <v>289.58</v>
      </c>
      <c r="G9" s="9">
        <v>336.69</v>
      </c>
      <c r="H9" s="9">
        <v>369.75</v>
      </c>
      <c r="I9" s="9">
        <v>406.48</v>
      </c>
      <c r="J9" s="10">
        <v>443.51</v>
      </c>
    </row>
    <row r="10" spans="1:18" ht="15.75" customHeight="1" x14ac:dyDescent="0.15">
      <c r="A10" s="8" t="s">
        <v>17</v>
      </c>
      <c r="B10" s="9">
        <v>172.43</v>
      </c>
      <c r="C10" s="9">
        <v>187.67</v>
      </c>
      <c r="D10" s="9">
        <v>218.61</v>
      </c>
      <c r="E10" s="9">
        <v>257.19</v>
      </c>
      <c r="F10" s="9">
        <v>272.16000000000003</v>
      </c>
      <c r="G10" s="9">
        <v>312.79000000000002</v>
      </c>
      <c r="H10" s="9">
        <v>357.72</v>
      </c>
      <c r="I10" s="9">
        <v>390.21</v>
      </c>
      <c r="J10" s="10">
        <v>424.47</v>
      </c>
    </row>
    <row r="11" spans="1:18" ht="15.75" customHeight="1" x14ac:dyDescent="0.15">
      <c r="A11" s="12" t="s">
        <v>20</v>
      </c>
      <c r="B11" s="13">
        <v>188.85</v>
      </c>
      <c r="C11" s="13">
        <v>204.6</v>
      </c>
      <c r="D11" s="13">
        <v>236.53</v>
      </c>
      <c r="E11" s="13">
        <v>275.52</v>
      </c>
      <c r="F11" s="13">
        <v>292.07</v>
      </c>
      <c r="G11" s="13">
        <v>332.24</v>
      </c>
      <c r="H11" s="13">
        <v>365.55</v>
      </c>
      <c r="I11" s="13">
        <v>398.7</v>
      </c>
      <c r="J11" s="15">
        <v>429.44</v>
      </c>
    </row>
    <row r="12" spans="1:18" ht="15.75" customHeight="1" x14ac:dyDescent="0.15">
      <c r="B12" s="9"/>
      <c r="C12" s="9"/>
      <c r="D12" s="9"/>
      <c r="E12" s="9"/>
      <c r="F12" s="9"/>
      <c r="G12" s="9"/>
      <c r="H12" s="9"/>
      <c r="I12" s="9"/>
      <c r="J12" s="9"/>
      <c r="N12" s="91" t="s">
        <v>23</v>
      </c>
      <c r="O12" s="75"/>
      <c r="P12" s="75"/>
      <c r="Q12" s="75"/>
      <c r="R12" s="76"/>
    </row>
    <row r="13" spans="1:18" ht="15.75" customHeight="1" x14ac:dyDescent="0.15">
      <c r="B13" s="9"/>
      <c r="C13" s="9"/>
      <c r="D13" s="9"/>
      <c r="E13" s="9"/>
      <c r="F13" s="9"/>
      <c r="G13" s="9"/>
      <c r="H13" s="9"/>
      <c r="I13" s="9"/>
      <c r="J13" s="9"/>
      <c r="N13" s="92" t="s">
        <v>27</v>
      </c>
      <c r="O13" s="18" t="s">
        <v>29</v>
      </c>
      <c r="P13" s="18" t="s">
        <v>30</v>
      </c>
      <c r="Q13" s="19" t="s">
        <v>29</v>
      </c>
      <c r="R13" s="19" t="s">
        <v>30</v>
      </c>
    </row>
    <row r="14" spans="1:18" ht="15.75" customHeight="1" x14ac:dyDescent="0.15">
      <c r="B14" s="9"/>
      <c r="C14" s="9"/>
      <c r="D14" s="9"/>
      <c r="E14" s="9"/>
      <c r="F14" s="9"/>
      <c r="G14" s="9"/>
      <c r="H14" s="9"/>
      <c r="I14" s="9"/>
      <c r="J14" s="9"/>
      <c r="N14" s="79"/>
      <c r="O14" s="18" t="s">
        <v>34</v>
      </c>
      <c r="P14" s="18" t="s">
        <v>34</v>
      </c>
      <c r="Q14" s="19" t="s">
        <v>36</v>
      </c>
      <c r="R14" s="19" t="s">
        <v>36</v>
      </c>
    </row>
    <row r="15" spans="1:18" ht="15.75" customHeight="1" x14ac:dyDescent="0.15">
      <c r="B15" s="9"/>
      <c r="C15" s="9"/>
      <c r="D15" s="9"/>
      <c r="E15" s="9"/>
      <c r="F15" s="9"/>
      <c r="G15" s="9"/>
      <c r="H15" s="9"/>
      <c r="I15" s="9"/>
      <c r="J15" s="9"/>
      <c r="N15" s="25">
        <f>$B$2</f>
        <v>2500</v>
      </c>
      <c r="O15" s="28">
        <f t="shared" ref="O15:P15" si="0">Q15*1.30795</f>
        <v>239.73415549999999</v>
      </c>
      <c r="P15" s="28">
        <f t="shared" si="0"/>
        <v>517.09803250000004</v>
      </c>
      <c r="Q15" s="19">
        <f t="array" ref="Q15:Q20">TRANSPOSE(B4:G4)</f>
        <v>183.29</v>
      </c>
      <c r="R15" s="19">
        <f t="array" ref="R15:R17">TRANSPOSE(H4:J4)</f>
        <v>395.35</v>
      </c>
    </row>
    <row r="16" spans="1:18" ht="15.75" customHeight="1" x14ac:dyDescent="0.15">
      <c r="B16" s="9"/>
      <c r="C16" s="9"/>
      <c r="D16" s="9"/>
      <c r="E16" s="9"/>
      <c r="F16" s="9"/>
      <c r="G16" s="9"/>
      <c r="H16" s="9"/>
      <c r="I16" s="9"/>
      <c r="J16" s="9"/>
      <c r="N16" s="25">
        <f>$C$2</f>
        <v>3000</v>
      </c>
      <c r="O16" s="28">
        <f t="shared" ref="O16:P16" si="1">Q16*1.30795</f>
        <v>263.52576599999998</v>
      </c>
      <c r="P16" s="28">
        <f t="shared" si="1"/>
        <v>572.751305</v>
      </c>
      <c r="Q16" s="19">
        <v>201.48</v>
      </c>
      <c r="R16" s="19">
        <v>437.9</v>
      </c>
    </row>
    <row r="17" spans="2:18" ht="15.75" customHeight="1" x14ac:dyDescent="0.15">
      <c r="B17" s="9"/>
      <c r="C17" s="9"/>
      <c r="D17" s="9"/>
      <c r="E17" s="9"/>
      <c r="F17" s="9"/>
      <c r="G17" s="9"/>
      <c r="H17" s="9"/>
      <c r="I17" s="9"/>
      <c r="J17" s="9"/>
      <c r="N17" s="25">
        <f>$D$2</f>
        <v>4000</v>
      </c>
      <c r="O17" s="28">
        <f t="shared" ref="O17:P17" si="2">Q17*1.30795</f>
        <v>314.19574899999998</v>
      </c>
      <c r="P17" s="28">
        <f t="shared" si="2"/>
        <v>627.94679499999995</v>
      </c>
      <c r="Q17" s="19">
        <v>240.22</v>
      </c>
      <c r="R17" s="19">
        <v>480.1</v>
      </c>
    </row>
    <row r="18" spans="2:18" ht="15.75" customHeight="1" x14ac:dyDescent="0.15">
      <c r="B18" s="9"/>
      <c r="C18" s="9"/>
      <c r="D18" s="9"/>
      <c r="E18" s="9"/>
      <c r="F18" s="9"/>
      <c r="G18" s="9"/>
      <c r="H18" s="9"/>
      <c r="I18" s="9"/>
      <c r="J18" s="9"/>
      <c r="N18" s="25">
        <f>$E$2</f>
        <v>5000</v>
      </c>
      <c r="O18" s="28">
        <f t="shared" ref="O18:O20" si="3">Q18*1.30795</f>
        <v>378.03678849999994</v>
      </c>
      <c r="P18" s="41"/>
      <c r="Q18" s="19">
        <v>289.02999999999997</v>
      </c>
      <c r="R18" s="41"/>
    </row>
    <row r="19" spans="2:18" ht="15.75" customHeight="1" x14ac:dyDescent="0.15">
      <c r="N19" s="25">
        <f>$F$2</f>
        <v>6000</v>
      </c>
      <c r="O19" s="28">
        <f t="shared" si="3"/>
        <v>399.26481699999999</v>
      </c>
      <c r="P19" s="41"/>
      <c r="Q19" s="19">
        <v>305.26</v>
      </c>
      <c r="R19" s="41"/>
    </row>
    <row r="20" spans="2:18" ht="15.75" customHeight="1" x14ac:dyDescent="0.15">
      <c r="N20" s="25">
        <f>$G$2</f>
        <v>8000</v>
      </c>
      <c r="O20" s="28">
        <f t="shared" si="3"/>
        <v>471.52905449999997</v>
      </c>
      <c r="P20" s="41"/>
      <c r="Q20" s="19">
        <v>360.51</v>
      </c>
      <c r="R20" s="41"/>
    </row>
    <row r="21" spans="2:18" ht="15.75" customHeight="1" x14ac:dyDescent="0.15">
      <c r="N21" s="93" t="s">
        <v>70</v>
      </c>
      <c r="O21" s="63"/>
      <c r="P21" s="63"/>
      <c r="Q21" s="63"/>
      <c r="R21" s="63"/>
    </row>
    <row r="22" spans="2:18" ht="15.75" customHeight="1" x14ac:dyDescent="0.15">
      <c r="N22" s="63"/>
      <c r="O22" s="63"/>
      <c r="P22" s="63"/>
      <c r="Q22" s="63"/>
      <c r="R22" s="63"/>
    </row>
    <row r="23" spans="2:18" ht="15.75" customHeight="1" x14ac:dyDescent="0.15">
      <c r="N23" s="42"/>
      <c r="O23" s="42"/>
      <c r="P23" s="42"/>
      <c r="Q23" s="42"/>
      <c r="R23" s="42"/>
    </row>
    <row r="24" spans="2:18" ht="15.75" customHeight="1" x14ac:dyDescent="0.15">
      <c r="N24" s="42"/>
      <c r="O24" s="42"/>
      <c r="P24" s="42"/>
      <c r="Q24" s="42"/>
      <c r="R24" s="42"/>
    </row>
    <row r="25" spans="2:18" ht="15.75" customHeight="1" x14ac:dyDescent="0.15">
      <c r="N25" s="91" t="s">
        <v>73</v>
      </c>
      <c r="O25" s="75"/>
      <c r="P25" s="75"/>
      <c r="Q25" s="75"/>
      <c r="R25" s="76"/>
    </row>
    <row r="26" spans="2:18" ht="15.75" customHeight="1" x14ac:dyDescent="0.15">
      <c r="N26" s="92" t="s">
        <v>27</v>
      </c>
      <c r="O26" s="18" t="s">
        <v>29</v>
      </c>
      <c r="P26" s="18" t="s">
        <v>30</v>
      </c>
      <c r="Q26" s="19" t="s">
        <v>29</v>
      </c>
      <c r="R26" s="19" t="s">
        <v>30</v>
      </c>
    </row>
    <row r="27" spans="2:18" ht="15.75" customHeight="1" x14ac:dyDescent="0.15">
      <c r="N27" s="79"/>
      <c r="O27" s="18" t="s">
        <v>34</v>
      </c>
      <c r="P27" s="18" t="s">
        <v>34</v>
      </c>
      <c r="Q27" s="19" t="s">
        <v>36</v>
      </c>
      <c r="R27" s="19" t="s">
        <v>36</v>
      </c>
    </row>
    <row r="28" spans="2:18" ht="15.75" customHeight="1" x14ac:dyDescent="0.15">
      <c r="N28" s="25">
        <f>$B$2</f>
        <v>2500</v>
      </c>
      <c r="O28" s="28">
        <f t="shared" ref="O28:P28" si="4">Q28*1.30795</f>
        <v>232.29191999999998</v>
      </c>
      <c r="P28" s="28">
        <f t="shared" si="4"/>
        <v>499.08756099999994</v>
      </c>
      <c r="Q28" s="19">
        <f t="array" ref="Q28:Q33">TRANSPOSE(B5:G5)</f>
        <v>177.6</v>
      </c>
      <c r="R28" s="19">
        <f t="array" ref="R28:R30">TRANSPOSE(H5:J5)</f>
        <v>381.58</v>
      </c>
    </row>
    <row r="29" spans="2:18" ht="15.75" customHeight="1" x14ac:dyDescent="0.15">
      <c r="N29" s="25">
        <f>$C$2</f>
        <v>3000</v>
      </c>
      <c r="O29" s="28">
        <f t="shared" ref="O29:P29" si="5">Q29*1.30795</f>
        <v>254.77558049999999</v>
      </c>
      <c r="P29" s="28">
        <f t="shared" si="5"/>
        <v>551.47095849999994</v>
      </c>
      <c r="Q29" s="19">
        <v>194.79</v>
      </c>
      <c r="R29" s="19">
        <v>421.63</v>
      </c>
    </row>
    <row r="30" spans="2:18" ht="15.75" customHeight="1" x14ac:dyDescent="0.15">
      <c r="N30" s="25">
        <f>$D$2</f>
        <v>4000</v>
      </c>
      <c r="O30" s="28">
        <f t="shared" ref="O30:P30" si="6">Q30*1.30795</f>
        <v>302.63347099999999</v>
      </c>
      <c r="P30" s="28">
        <f t="shared" si="6"/>
        <v>603.33117599999991</v>
      </c>
      <c r="Q30" s="19">
        <v>231.38</v>
      </c>
      <c r="R30" s="19">
        <v>461.28</v>
      </c>
    </row>
    <row r="31" spans="2:18" ht="15.75" customHeight="1" x14ac:dyDescent="0.15">
      <c r="N31" s="25">
        <f>$E$2</f>
        <v>5000</v>
      </c>
      <c r="O31" s="28">
        <f t="shared" ref="O31:O33" si="7">Q31*1.30795</f>
        <v>363.09999950000002</v>
      </c>
      <c r="P31" s="41"/>
      <c r="Q31" s="19">
        <v>277.61</v>
      </c>
      <c r="R31" s="41"/>
    </row>
    <row r="32" spans="2:18" ht="15.75" customHeight="1" x14ac:dyDescent="0.15">
      <c r="N32" s="25">
        <f>$F$2</f>
        <v>6000</v>
      </c>
      <c r="O32" s="28">
        <f t="shared" si="7"/>
        <v>383.386304</v>
      </c>
      <c r="P32" s="41"/>
      <c r="Q32" s="19">
        <v>293.12</v>
      </c>
      <c r="R32" s="41"/>
    </row>
    <row r="33" spans="14:18" ht="15.75" customHeight="1" x14ac:dyDescent="0.15">
      <c r="N33" s="25">
        <f>$G$2</f>
        <v>8000</v>
      </c>
      <c r="O33" s="28">
        <f t="shared" si="7"/>
        <v>451.58281699999998</v>
      </c>
      <c r="P33" s="41"/>
      <c r="Q33" s="19">
        <v>345.26</v>
      </c>
      <c r="R33" s="41"/>
    </row>
    <row r="34" spans="14:18" ht="15.75" customHeight="1" x14ac:dyDescent="0.15">
      <c r="N34" s="93" t="s">
        <v>70</v>
      </c>
      <c r="O34" s="63"/>
      <c r="P34" s="63"/>
      <c r="Q34" s="63"/>
      <c r="R34" s="63"/>
    </row>
    <row r="35" spans="14:18" ht="15.75" customHeight="1" x14ac:dyDescent="0.15">
      <c r="N35" s="63"/>
      <c r="O35" s="63"/>
      <c r="P35" s="63"/>
      <c r="Q35" s="63"/>
      <c r="R35" s="63"/>
    </row>
    <row r="36" spans="14:18" ht="15.75" customHeight="1" x14ac:dyDescent="0.15">
      <c r="N36" s="42"/>
      <c r="O36" s="42"/>
      <c r="P36" s="42"/>
      <c r="Q36" s="42"/>
      <c r="R36" s="42"/>
    </row>
    <row r="38" spans="14:18" ht="15.75" customHeight="1" x14ac:dyDescent="0.15">
      <c r="N38" s="91" t="s">
        <v>108</v>
      </c>
      <c r="O38" s="75"/>
      <c r="P38" s="75"/>
      <c r="Q38" s="75"/>
      <c r="R38" s="76"/>
    </row>
    <row r="39" spans="14:18" ht="15.75" customHeight="1" x14ac:dyDescent="0.15">
      <c r="N39" s="92" t="s">
        <v>27</v>
      </c>
      <c r="O39" s="18" t="s">
        <v>29</v>
      </c>
      <c r="P39" s="18" t="s">
        <v>30</v>
      </c>
      <c r="Q39" s="19" t="s">
        <v>29</v>
      </c>
      <c r="R39" s="19" t="s">
        <v>30</v>
      </c>
    </row>
    <row r="40" spans="14:18" ht="15.75" customHeight="1" x14ac:dyDescent="0.15">
      <c r="N40" s="79"/>
      <c r="O40" s="18" t="s">
        <v>34</v>
      </c>
      <c r="P40" s="18" t="s">
        <v>34</v>
      </c>
      <c r="Q40" s="19" t="s">
        <v>36</v>
      </c>
      <c r="R40" s="19" t="s">
        <v>36</v>
      </c>
    </row>
    <row r="41" spans="14:18" ht="15.75" customHeight="1" x14ac:dyDescent="0.15">
      <c r="N41" s="25">
        <f>$B$2</f>
        <v>2500</v>
      </c>
      <c r="O41" s="28">
        <f t="shared" ref="O41:P41" si="8">Q41*1.30795</f>
        <v>240.976708</v>
      </c>
      <c r="P41" s="28">
        <f t="shared" si="8"/>
        <v>486.70127450000001</v>
      </c>
      <c r="Q41" s="19">
        <f t="array" ref="Q41:Q46">TRANSPOSE(B6:G6)</f>
        <v>184.24</v>
      </c>
      <c r="R41" s="19">
        <f t="array" ref="R41:R43">TRANSPOSE(H6:J6)</f>
        <v>372.11</v>
      </c>
    </row>
    <row r="42" spans="14:18" ht="15.75" customHeight="1" x14ac:dyDescent="0.15">
      <c r="N42" s="25">
        <f>$C$2</f>
        <v>3000</v>
      </c>
      <c r="O42" s="28">
        <f t="shared" ref="O42:P42" si="9">Q42*1.30795</f>
        <v>264.06202549999995</v>
      </c>
      <c r="P42" s="28">
        <f t="shared" si="9"/>
        <v>537.20122400000002</v>
      </c>
      <c r="Q42" s="19">
        <v>201.89</v>
      </c>
      <c r="R42" s="19">
        <v>410.72</v>
      </c>
    </row>
    <row r="43" spans="14:18" ht="15.75" customHeight="1" x14ac:dyDescent="0.15">
      <c r="N43" s="25">
        <f>$D$2</f>
        <v>4000</v>
      </c>
      <c r="O43" s="28">
        <f t="shared" ref="O43:P43" si="10">Q43*1.30795</f>
        <v>312.32538049999999</v>
      </c>
      <c r="P43" s="28">
        <f t="shared" si="10"/>
        <v>590.85333300000002</v>
      </c>
      <c r="Q43" s="19">
        <v>238.79</v>
      </c>
      <c r="R43" s="19">
        <v>451.74</v>
      </c>
    </row>
    <row r="44" spans="14:18" ht="15.75" customHeight="1" x14ac:dyDescent="0.15">
      <c r="N44" s="25">
        <f>$E$2</f>
        <v>5000</v>
      </c>
      <c r="O44" s="28">
        <f t="shared" ref="O44:O46" si="11">Q44*1.30795</f>
        <v>372.38644449999998</v>
      </c>
      <c r="P44" s="41"/>
      <c r="Q44" s="19">
        <v>284.70999999999998</v>
      </c>
      <c r="R44" s="41"/>
    </row>
    <row r="45" spans="14:18" ht="15.75" customHeight="1" x14ac:dyDescent="0.15">
      <c r="N45" s="25">
        <f>$F$2</f>
        <v>6000</v>
      </c>
      <c r="O45" s="28">
        <f t="shared" si="11"/>
        <v>394.37308399999995</v>
      </c>
      <c r="P45" s="41"/>
      <c r="Q45" s="19">
        <v>301.52</v>
      </c>
      <c r="R45" s="41"/>
    </row>
    <row r="46" spans="14:18" ht="15.75" customHeight="1" x14ac:dyDescent="0.15">
      <c r="N46" s="25">
        <f>$G$2</f>
        <v>8000</v>
      </c>
      <c r="O46" s="28">
        <f t="shared" si="11"/>
        <v>460.14988949999997</v>
      </c>
      <c r="P46" s="41"/>
      <c r="Q46" s="19">
        <v>351.81</v>
      </c>
      <c r="R46" s="41"/>
    </row>
    <row r="47" spans="14:18" ht="15.75" customHeight="1" x14ac:dyDescent="0.15">
      <c r="N47" s="93" t="s">
        <v>70</v>
      </c>
      <c r="O47" s="63"/>
      <c r="P47" s="63"/>
      <c r="Q47" s="63"/>
      <c r="R47" s="63"/>
    </row>
    <row r="48" spans="14:18" ht="15.75" customHeight="1" x14ac:dyDescent="0.15">
      <c r="N48" s="63"/>
      <c r="O48" s="63"/>
      <c r="P48" s="63"/>
      <c r="Q48" s="63"/>
      <c r="R48" s="63"/>
    </row>
    <row r="49" spans="14:18" ht="15.75" customHeight="1" x14ac:dyDescent="0.15">
      <c r="N49" s="42"/>
      <c r="O49" s="42"/>
      <c r="P49" s="42"/>
      <c r="Q49" s="42"/>
      <c r="R49" s="42"/>
    </row>
    <row r="51" spans="14:18" ht="15.75" customHeight="1" x14ac:dyDescent="0.15">
      <c r="N51" s="91" t="s">
        <v>122</v>
      </c>
      <c r="O51" s="75"/>
      <c r="P51" s="75"/>
      <c r="Q51" s="75"/>
      <c r="R51" s="76"/>
    </row>
    <row r="52" spans="14:18" ht="15.75" customHeight="1" x14ac:dyDescent="0.15">
      <c r="N52" s="92" t="s">
        <v>27</v>
      </c>
      <c r="O52" s="18" t="s">
        <v>29</v>
      </c>
      <c r="P52" s="18" t="s">
        <v>30</v>
      </c>
      <c r="Q52" s="19" t="s">
        <v>29</v>
      </c>
      <c r="R52" s="19" t="s">
        <v>30</v>
      </c>
    </row>
    <row r="53" spans="14:18" ht="15.75" customHeight="1" x14ac:dyDescent="0.15">
      <c r="N53" s="79"/>
      <c r="O53" s="18" t="s">
        <v>34</v>
      </c>
      <c r="P53" s="18" t="s">
        <v>34</v>
      </c>
      <c r="Q53" s="19" t="s">
        <v>36</v>
      </c>
      <c r="R53" s="19" t="s">
        <v>36</v>
      </c>
    </row>
    <row r="54" spans="14:18" ht="15.75" customHeight="1" x14ac:dyDescent="0.15">
      <c r="N54" s="25">
        <f>$B$2</f>
        <v>2500</v>
      </c>
      <c r="O54" s="28">
        <f t="shared" ref="O54:P54" si="12">Q54*1.30795</f>
        <v>235.45715899999999</v>
      </c>
      <c r="P54" s="28">
        <f t="shared" si="12"/>
        <v>518.26210800000001</v>
      </c>
      <c r="Q54" s="19">
        <f t="array" ref="Q54:Q59">TRANSPOSE(B7:G7)</f>
        <v>180.02</v>
      </c>
      <c r="R54" s="19">
        <f t="array" ref="R54:R56">TRANSPOSE(H7:J7)</f>
        <v>396.24</v>
      </c>
    </row>
    <row r="55" spans="14:18" ht="15.75" customHeight="1" x14ac:dyDescent="0.15">
      <c r="N55" s="25">
        <f>$C$2</f>
        <v>3000</v>
      </c>
      <c r="O55" s="28">
        <f t="shared" ref="O55:P55" si="13">Q55*1.30795</f>
        <v>261.38072799999998</v>
      </c>
      <c r="P55" s="28">
        <f t="shared" si="13"/>
        <v>575.13177400000006</v>
      </c>
      <c r="Q55" s="19">
        <v>199.84</v>
      </c>
      <c r="R55" s="19">
        <v>439.72</v>
      </c>
    </row>
    <row r="56" spans="14:18" ht="15.75" customHeight="1" x14ac:dyDescent="0.15">
      <c r="N56" s="25">
        <f>$D$2</f>
        <v>4000</v>
      </c>
      <c r="O56" s="28">
        <f t="shared" ref="O56:P56" si="14">Q56*1.30795</f>
        <v>316.45850249999995</v>
      </c>
      <c r="P56" s="28">
        <f t="shared" si="14"/>
        <v>632.21071199999994</v>
      </c>
      <c r="Q56" s="19">
        <v>241.95</v>
      </c>
      <c r="R56" s="19">
        <v>483.36</v>
      </c>
    </row>
    <row r="57" spans="14:18" ht="15.75" customHeight="1" x14ac:dyDescent="0.15">
      <c r="N57" s="25">
        <f>$E$2</f>
        <v>5000</v>
      </c>
      <c r="O57" s="28">
        <f t="shared" ref="O57:O59" si="15">Q57*1.30795</f>
        <v>386.10683999999998</v>
      </c>
      <c r="P57" s="41"/>
      <c r="Q57" s="19">
        <v>295.2</v>
      </c>
      <c r="R57" s="41"/>
    </row>
    <row r="58" spans="14:18" ht="15.75" customHeight="1" x14ac:dyDescent="0.15">
      <c r="N58" s="25">
        <f>$F$2</f>
        <v>6000</v>
      </c>
      <c r="O58" s="28">
        <f t="shared" si="15"/>
        <v>408.00192299999998</v>
      </c>
      <c r="P58" s="41"/>
      <c r="Q58" s="19">
        <v>311.94</v>
      </c>
      <c r="R58" s="41"/>
    </row>
    <row r="59" spans="14:18" ht="15.75" customHeight="1" x14ac:dyDescent="0.15">
      <c r="N59" s="25">
        <f>$G$2</f>
        <v>8000</v>
      </c>
      <c r="O59" s="28">
        <f t="shared" si="15"/>
        <v>487.40756749999997</v>
      </c>
      <c r="P59" s="41"/>
      <c r="Q59" s="19">
        <v>372.65</v>
      </c>
      <c r="R59" s="41"/>
    </row>
    <row r="60" spans="14:18" ht="15.75" customHeight="1" x14ac:dyDescent="0.15">
      <c r="N60" s="93" t="s">
        <v>70</v>
      </c>
      <c r="O60" s="63"/>
      <c r="P60" s="63"/>
      <c r="Q60" s="63"/>
      <c r="R60" s="63"/>
    </row>
    <row r="61" spans="14:18" ht="15.75" customHeight="1" x14ac:dyDescent="0.15">
      <c r="N61" s="63"/>
      <c r="O61" s="63"/>
      <c r="P61" s="63"/>
      <c r="Q61" s="63"/>
      <c r="R61" s="63"/>
    </row>
    <row r="62" spans="14:18" ht="15.75" customHeight="1" x14ac:dyDescent="0.15">
      <c r="N62" s="42"/>
      <c r="O62" s="42"/>
      <c r="P62" s="42"/>
      <c r="Q62" s="42"/>
      <c r="R62" s="42"/>
    </row>
    <row r="64" spans="14:18" ht="13" x14ac:dyDescent="0.15">
      <c r="N64" s="91" t="s">
        <v>130</v>
      </c>
      <c r="O64" s="75"/>
      <c r="P64" s="75"/>
      <c r="Q64" s="75"/>
      <c r="R64" s="76"/>
    </row>
    <row r="65" spans="14:18" ht="13" x14ac:dyDescent="0.15">
      <c r="N65" s="92" t="s">
        <v>27</v>
      </c>
      <c r="O65" s="18" t="s">
        <v>29</v>
      </c>
      <c r="P65" s="18" t="s">
        <v>30</v>
      </c>
      <c r="Q65" s="19" t="s">
        <v>29</v>
      </c>
      <c r="R65" s="19" t="s">
        <v>30</v>
      </c>
    </row>
    <row r="66" spans="14:18" ht="13" x14ac:dyDescent="0.15">
      <c r="N66" s="79"/>
      <c r="O66" s="18" t="s">
        <v>34</v>
      </c>
      <c r="P66" s="18" t="s">
        <v>34</v>
      </c>
      <c r="Q66" s="19" t="s">
        <v>36</v>
      </c>
      <c r="R66" s="19" t="s">
        <v>36</v>
      </c>
    </row>
    <row r="67" spans="14:18" ht="13" x14ac:dyDescent="0.15">
      <c r="N67" s="25">
        <f>$B$2</f>
        <v>2500</v>
      </c>
      <c r="O67" s="28">
        <f t="shared" ref="O67:P67" si="16">Q67*1.30795</f>
        <v>257.02525449999996</v>
      </c>
      <c r="P67" s="28">
        <f t="shared" si="16"/>
        <v>499.88541049999998</v>
      </c>
      <c r="Q67" s="19">
        <f t="array" ref="Q67:Q72">TRANSPOSE(B8:G8)</f>
        <v>196.51</v>
      </c>
      <c r="R67" s="19">
        <f t="array" ref="R67:R69">TRANSPOSE(H8:J8)</f>
        <v>382.19</v>
      </c>
    </row>
    <row r="68" spans="14:18" ht="13" x14ac:dyDescent="0.15">
      <c r="N68" s="25">
        <f>$C$2</f>
        <v>3000</v>
      </c>
      <c r="O68" s="28">
        <f t="shared" ref="O68:P68" si="17">Q68*1.30795</f>
        <v>279.19500699999998</v>
      </c>
      <c r="P68" s="28">
        <f t="shared" si="17"/>
        <v>546.06912499999999</v>
      </c>
      <c r="Q68" s="19">
        <v>213.46</v>
      </c>
      <c r="R68" s="19">
        <v>417.5</v>
      </c>
    </row>
    <row r="69" spans="14:18" ht="13" x14ac:dyDescent="0.15">
      <c r="N69" s="25">
        <f>$D$2</f>
        <v>4000</v>
      </c>
      <c r="O69" s="28">
        <f t="shared" ref="O69:P69" si="18">Q69*1.30795</f>
        <v>323.48219399999999</v>
      </c>
      <c r="P69" s="28">
        <f t="shared" si="18"/>
        <v>593.71774349999998</v>
      </c>
      <c r="Q69" s="19">
        <v>247.32</v>
      </c>
      <c r="R69" s="19">
        <v>453.93</v>
      </c>
    </row>
    <row r="70" spans="14:18" ht="13" x14ac:dyDescent="0.15">
      <c r="N70" s="25">
        <f>$E$2</f>
        <v>5000</v>
      </c>
      <c r="O70" s="28">
        <f t="shared" ref="O70:O72" si="19">Q70*1.30795</f>
        <v>377.86675499999996</v>
      </c>
      <c r="P70" s="41"/>
      <c r="Q70" s="19">
        <v>288.89999999999998</v>
      </c>
      <c r="R70" s="41"/>
    </row>
    <row r="71" spans="14:18" ht="13" x14ac:dyDescent="0.15">
      <c r="N71" s="25">
        <f>$F$2</f>
        <v>6000</v>
      </c>
      <c r="O71" s="28">
        <f t="shared" si="19"/>
        <v>400.808198</v>
      </c>
      <c r="P71" s="41"/>
      <c r="Q71" s="19">
        <v>306.44</v>
      </c>
      <c r="R71" s="41"/>
    </row>
    <row r="72" spans="14:18" ht="13" x14ac:dyDescent="0.15">
      <c r="N72" s="25">
        <f>$G$2</f>
        <v>8000</v>
      </c>
      <c r="O72" s="28">
        <f t="shared" si="19"/>
        <v>456.42223199999995</v>
      </c>
      <c r="P72" s="41"/>
      <c r="Q72" s="19">
        <v>348.96</v>
      </c>
      <c r="R72" s="41"/>
    </row>
    <row r="73" spans="14:18" ht="13" x14ac:dyDescent="0.15">
      <c r="N73" s="93" t="s">
        <v>70</v>
      </c>
      <c r="O73" s="63"/>
      <c r="P73" s="63"/>
      <c r="Q73" s="63"/>
      <c r="R73" s="63"/>
    </row>
    <row r="74" spans="14:18" ht="15.75" customHeight="1" x14ac:dyDescent="0.15">
      <c r="N74" s="63"/>
      <c r="O74" s="63"/>
      <c r="P74" s="63"/>
      <c r="Q74" s="63"/>
      <c r="R74" s="63"/>
    </row>
    <row r="75" spans="14:18" ht="13" x14ac:dyDescent="0.15">
      <c r="N75" s="42"/>
      <c r="O75" s="42"/>
      <c r="P75" s="42"/>
      <c r="Q75" s="42"/>
      <c r="R75" s="42"/>
    </row>
    <row r="77" spans="14:18" ht="13" x14ac:dyDescent="0.15">
      <c r="N77" s="91" t="s">
        <v>138</v>
      </c>
      <c r="O77" s="75"/>
      <c r="P77" s="75"/>
      <c r="Q77" s="75"/>
      <c r="R77" s="76"/>
    </row>
    <row r="78" spans="14:18" ht="13" x14ac:dyDescent="0.15">
      <c r="N78" s="92" t="s">
        <v>27</v>
      </c>
      <c r="O78" s="18" t="s">
        <v>29</v>
      </c>
      <c r="P78" s="18" t="s">
        <v>30</v>
      </c>
      <c r="Q78" s="19" t="s">
        <v>29</v>
      </c>
      <c r="R78" s="19" t="s">
        <v>30</v>
      </c>
    </row>
    <row r="79" spans="14:18" ht="13" x14ac:dyDescent="0.15">
      <c r="N79" s="79"/>
      <c r="O79" s="18" t="s">
        <v>34</v>
      </c>
      <c r="P79" s="18" t="s">
        <v>34</v>
      </c>
      <c r="Q79" s="19" t="s">
        <v>36</v>
      </c>
      <c r="R79" s="19" t="s">
        <v>36</v>
      </c>
    </row>
    <row r="80" spans="14:18" ht="13" x14ac:dyDescent="0.15">
      <c r="N80" s="25">
        <f>$B$2</f>
        <v>2500</v>
      </c>
      <c r="O80" s="28">
        <f t="shared" ref="O80:P80" si="20">Q80*1.30795</f>
        <v>232.13496599999996</v>
      </c>
      <c r="P80" s="28">
        <f t="shared" si="20"/>
        <v>483.61451249999999</v>
      </c>
      <c r="Q80" s="19">
        <f t="array" ref="Q80:Q85">TRANSPOSE(B9:G9)</f>
        <v>177.48</v>
      </c>
      <c r="R80" s="19">
        <f t="array" ref="R80:R82">TRANSPOSE(H9:J9)</f>
        <v>369.75</v>
      </c>
    </row>
    <row r="81" spans="14:18" ht="13" x14ac:dyDescent="0.15">
      <c r="N81" s="25">
        <f>$C$2</f>
        <v>3000</v>
      </c>
      <c r="O81" s="28">
        <f t="shared" ref="O81:P81" si="21">Q81*1.30795</f>
        <v>254.500911</v>
      </c>
      <c r="P81" s="28">
        <f t="shared" si="21"/>
        <v>531.65551600000003</v>
      </c>
      <c r="Q81" s="19">
        <v>194.58</v>
      </c>
      <c r="R81" s="19">
        <v>406.48</v>
      </c>
    </row>
    <row r="82" spans="14:18" ht="13" x14ac:dyDescent="0.15">
      <c r="N82" s="25">
        <f>$D$2</f>
        <v>4000</v>
      </c>
      <c r="O82" s="28">
        <f t="shared" ref="O82:P82" si="22">Q82*1.30795</f>
        <v>300.51459199999999</v>
      </c>
      <c r="P82" s="28">
        <f t="shared" si="22"/>
        <v>580.08890450000001</v>
      </c>
      <c r="Q82" s="19">
        <v>229.76</v>
      </c>
      <c r="R82" s="19">
        <v>443.51</v>
      </c>
    </row>
    <row r="83" spans="14:18" ht="13" x14ac:dyDescent="0.15">
      <c r="N83" s="25">
        <f>$E$2</f>
        <v>5000</v>
      </c>
      <c r="O83" s="28">
        <f t="shared" ref="O83:O85" si="23">Q83*1.30795</f>
        <v>357.58045049999998</v>
      </c>
      <c r="P83" s="41"/>
      <c r="Q83" s="19">
        <v>273.39</v>
      </c>
      <c r="R83" s="41"/>
    </row>
    <row r="84" spans="14:18" ht="13" x14ac:dyDescent="0.15">
      <c r="N84" s="25">
        <f>$F$2</f>
        <v>6000</v>
      </c>
      <c r="O84" s="28">
        <f t="shared" si="23"/>
        <v>378.75616099999996</v>
      </c>
      <c r="P84" s="41"/>
      <c r="Q84" s="19">
        <v>289.58</v>
      </c>
      <c r="R84" s="41"/>
    </row>
    <row r="85" spans="14:18" ht="13" x14ac:dyDescent="0.15">
      <c r="N85" s="25">
        <f>$G$2</f>
        <v>8000</v>
      </c>
      <c r="O85" s="28">
        <f t="shared" si="23"/>
        <v>440.37368549999997</v>
      </c>
      <c r="P85" s="41"/>
      <c r="Q85" s="19">
        <v>336.69</v>
      </c>
      <c r="R85" s="41"/>
    </row>
    <row r="86" spans="14:18" ht="13" x14ac:dyDescent="0.15">
      <c r="N86" s="93" t="s">
        <v>70</v>
      </c>
      <c r="O86" s="63"/>
      <c r="P86" s="63"/>
      <c r="Q86" s="63"/>
      <c r="R86" s="63"/>
    </row>
    <row r="87" spans="14:18" ht="15.75" customHeight="1" x14ac:dyDescent="0.15">
      <c r="N87" s="63"/>
      <c r="O87" s="63"/>
      <c r="P87" s="63"/>
      <c r="Q87" s="63"/>
      <c r="R87" s="63"/>
    </row>
    <row r="88" spans="14:18" ht="13" x14ac:dyDescent="0.15">
      <c r="N88" s="42"/>
      <c r="O88" s="42"/>
      <c r="P88" s="42"/>
      <c r="Q88" s="42"/>
      <c r="R88" s="42"/>
    </row>
    <row r="90" spans="14:18" ht="13" x14ac:dyDescent="0.15">
      <c r="N90" s="91" t="s">
        <v>147</v>
      </c>
      <c r="O90" s="75"/>
      <c r="P90" s="75"/>
      <c r="Q90" s="75"/>
      <c r="R90" s="76"/>
    </row>
    <row r="91" spans="14:18" ht="13" x14ac:dyDescent="0.15">
      <c r="N91" s="92" t="s">
        <v>27</v>
      </c>
      <c r="O91" s="18" t="s">
        <v>29</v>
      </c>
      <c r="P91" s="18" t="s">
        <v>30</v>
      </c>
      <c r="Q91" s="19" t="s">
        <v>29</v>
      </c>
      <c r="R91" s="19" t="s">
        <v>30</v>
      </c>
    </row>
    <row r="92" spans="14:18" ht="13" x14ac:dyDescent="0.15">
      <c r="N92" s="79"/>
      <c r="O92" s="18" t="s">
        <v>34</v>
      </c>
      <c r="P92" s="18" t="s">
        <v>34</v>
      </c>
      <c r="Q92" s="19" t="s">
        <v>36</v>
      </c>
      <c r="R92" s="19" t="s">
        <v>36</v>
      </c>
    </row>
    <row r="93" spans="14:18" ht="13" x14ac:dyDescent="0.15">
      <c r="N93" s="25">
        <f>$B$2</f>
        <v>2500</v>
      </c>
      <c r="O93" s="28">
        <f t="shared" ref="O93:P93" si="24">Q93*1.30795</f>
        <v>225.5298185</v>
      </c>
      <c r="P93" s="28">
        <f t="shared" si="24"/>
        <v>467.87987400000003</v>
      </c>
      <c r="Q93" s="19">
        <f t="array" ref="Q93:Q98">TRANSPOSE(B10:G10)</f>
        <v>172.43</v>
      </c>
      <c r="R93" s="19">
        <f t="array" ref="R93:R95">TRANSPOSE(H10:J10)</f>
        <v>357.72</v>
      </c>
    </row>
    <row r="94" spans="14:18" ht="13" x14ac:dyDescent="0.15">
      <c r="N94" s="25">
        <f>$C$2</f>
        <v>3000</v>
      </c>
      <c r="O94" s="28">
        <f t="shared" ref="O94:P94" si="25">Q94*1.30795</f>
        <v>245.46297649999997</v>
      </c>
      <c r="P94" s="28">
        <f t="shared" si="25"/>
        <v>510.37516949999997</v>
      </c>
      <c r="Q94" s="19">
        <v>187.67</v>
      </c>
      <c r="R94" s="19">
        <v>390.21</v>
      </c>
    </row>
    <row r="95" spans="14:18" ht="13" x14ac:dyDescent="0.15">
      <c r="N95" s="25">
        <f>$D$2</f>
        <v>4000</v>
      </c>
      <c r="O95" s="28">
        <f t="shared" ref="O95:P95" si="26">Q95*1.30795</f>
        <v>285.9309495</v>
      </c>
      <c r="P95" s="28">
        <f t="shared" si="26"/>
        <v>555.18553650000001</v>
      </c>
      <c r="Q95" s="19">
        <v>218.61</v>
      </c>
      <c r="R95" s="19">
        <v>424.47</v>
      </c>
    </row>
    <row r="96" spans="14:18" ht="13" x14ac:dyDescent="0.15">
      <c r="N96" s="25">
        <f>$E$2</f>
        <v>5000</v>
      </c>
      <c r="O96" s="28">
        <f t="shared" ref="O96:O98" si="27">Q96*1.30795</f>
        <v>336.3916605</v>
      </c>
      <c r="P96" s="41"/>
      <c r="Q96" s="19">
        <v>257.19</v>
      </c>
      <c r="R96" s="41"/>
    </row>
    <row r="97" spans="14:18" ht="13" x14ac:dyDescent="0.15">
      <c r="N97" s="25">
        <f>$F$2</f>
        <v>6000</v>
      </c>
      <c r="O97" s="28">
        <f t="shared" si="27"/>
        <v>355.97167200000001</v>
      </c>
      <c r="P97" s="41"/>
      <c r="Q97" s="19">
        <v>272.16000000000003</v>
      </c>
      <c r="R97" s="41"/>
    </row>
    <row r="98" spans="14:18" ht="13" x14ac:dyDescent="0.15">
      <c r="N98" s="25">
        <f>$G$2</f>
        <v>8000</v>
      </c>
      <c r="O98" s="28">
        <f t="shared" si="27"/>
        <v>409.11368049999999</v>
      </c>
      <c r="P98" s="41"/>
      <c r="Q98" s="19">
        <v>312.79000000000002</v>
      </c>
      <c r="R98" s="41"/>
    </row>
    <row r="99" spans="14:18" ht="13" x14ac:dyDescent="0.15">
      <c r="N99" s="93" t="s">
        <v>70</v>
      </c>
      <c r="O99" s="63"/>
      <c r="P99" s="63"/>
      <c r="Q99" s="63"/>
      <c r="R99" s="63"/>
    </row>
    <row r="100" spans="14:18" ht="15.75" customHeight="1" x14ac:dyDescent="0.15">
      <c r="N100" s="63"/>
      <c r="O100" s="63"/>
      <c r="P100" s="63"/>
      <c r="Q100" s="63"/>
      <c r="R100" s="63"/>
    </row>
    <row r="101" spans="14:18" ht="13" x14ac:dyDescent="0.15">
      <c r="N101" s="42"/>
      <c r="O101" s="42"/>
      <c r="P101" s="42"/>
      <c r="Q101" s="42"/>
      <c r="R101" s="42"/>
    </row>
    <row r="103" spans="14:18" ht="13" x14ac:dyDescent="0.15">
      <c r="N103" s="91" t="s">
        <v>148</v>
      </c>
      <c r="O103" s="75"/>
      <c r="P103" s="75"/>
      <c r="Q103" s="75"/>
      <c r="R103" s="76"/>
    </row>
    <row r="104" spans="14:18" ht="13" x14ac:dyDescent="0.15">
      <c r="N104" s="92" t="s">
        <v>27</v>
      </c>
      <c r="O104" s="18" t="s">
        <v>29</v>
      </c>
      <c r="P104" s="18" t="s">
        <v>30</v>
      </c>
      <c r="Q104" s="19" t="s">
        <v>29</v>
      </c>
      <c r="R104" s="19" t="s">
        <v>30</v>
      </c>
    </row>
    <row r="105" spans="14:18" ht="13" x14ac:dyDescent="0.15">
      <c r="N105" s="79"/>
      <c r="O105" s="18" t="s">
        <v>34</v>
      </c>
      <c r="P105" s="18" t="s">
        <v>34</v>
      </c>
      <c r="Q105" s="19" t="s">
        <v>36</v>
      </c>
      <c r="R105" s="19" t="s">
        <v>36</v>
      </c>
    </row>
    <row r="106" spans="14:18" ht="13" x14ac:dyDescent="0.15">
      <c r="N106" s="25">
        <f>$B$2</f>
        <v>2500</v>
      </c>
      <c r="O106" s="28">
        <f t="shared" ref="O106:P106" si="28">Q106*1.30795</f>
        <v>247.00635749999998</v>
      </c>
      <c r="P106" s="28">
        <f t="shared" si="28"/>
        <v>478.12112250000001</v>
      </c>
      <c r="Q106" s="19">
        <f t="array" ref="Q106:Q111">TRANSPOSE(B11:G11)</f>
        <v>188.85</v>
      </c>
      <c r="R106" s="19">
        <f t="array" ref="R106:R108">TRANSPOSE(H11:J11)</f>
        <v>365.55</v>
      </c>
    </row>
    <row r="107" spans="14:18" ht="13" x14ac:dyDescent="0.15">
      <c r="N107" s="25">
        <f>$C$2</f>
        <v>3000</v>
      </c>
      <c r="O107" s="28">
        <f t="shared" ref="O107:P107" si="29">Q107*1.30795</f>
        <v>267.60656999999998</v>
      </c>
      <c r="P107" s="28">
        <f t="shared" si="29"/>
        <v>521.47966499999995</v>
      </c>
      <c r="Q107" s="19">
        <v>204.6</v>
      </c>
      <c r="R107" s="19">
        <v>398.7</v>
      </c>
    </row>
    <row r="108" spans="14:18" ht="13" x14ac:dyDescent="0.15">
      <c r="N108" s="25">
        <f>$D$2</f>
        <v>4000</v>
      </c>
      <c r="O108" s="28">
        <f t="shared" ref="O108:P108" si="30">Q108*1.30795</f>
        <v>309.36941350000001</v>
      </c>
      <c r="P108" s="28">
        <f t="shared" si="30"/>
        <v>561.68604800000003</v>
      </c>
      <c r="Q108" s="19">
        <v>236.53</v>
      </c>
      <c r="R108" s="19">
        <v>429.44</v>
      </c>
    </row>
    <row r="109" spans="14:18" ht="13" x14ac:dyDescent="0.15">
      <c r="N109" s="25">
        <f>$E$2</f>
        <v>5000</v>
      </c>
      <c r="O109" s="28">
        <f t="shared" ref="O109:O111" si="31">Q109*1.30795</f>
        <v>360.36638399999998</v>
      </c>
      <c r="P109" s="41"/>
      <c r="Q109" s="19">
        <v>275.52</v>
      </c>
      <c r="R109" s="41"/>
    </row>
    <row r="110" spans="14:18" ht="13" x14ac:dyDescent="0.15">
      <c r="N110" s="25">
        <f>$F$2</f>
        <v>6000</v>
      </c>
      <c r="O110" s="28">
        <f t="shared" si="31"/>
        <v>382.01295649999997</v>
      </c>
      <c r="P110" s="41"/>
      <c r="Q110" s="19">
        <v>292.07</v>
      </c>
      <c r="R110" s="41"/>
    </row>
    <row r="111" spans="14:18" ht="13" x14ac:dyDescent="0.15">
      <c r="N111" s="25">
        <f>$G$2</f>
        <v>8000</v>
      </c>
      <c r="O111" s="28">
        <f t="shared" si="31"/>
        <v>434.55330800000002</v>
      </c>
      <c r="P111" s="41"/>
      <c r="Q111" s="19">
        <v>332.24</v>
      </c>
      <c r="R111" s="41"/>
    </row>
    <row r="112" spans="14:18" ht="13" x14ac:dyDescent="0.15">
      <c r="N112" s="93" t="s">
        <v>70</v>
      </c>
      <c r="O112" s="63"/>
      <c r="P112" s="63"/>
      <c r="Q112" s="63"/>
      <c r="R112" s="63"/>
    </row>
    <row r="113" spans="14:18" ht="15.75" customHeight="1" x14ac:dyDescent="0.15">
      <c r="N113" s="63"/>
      <c r="O113" s="63"/>
      <c r="P113" s="63"/>
      <c r="Q113" s="63"/>
      <c r="R113" s="63"/>
    </row>
    <row r="114" spans="14:18" ht="13" x14ac:dyDescent="0.15">
      <c r="N114" s="42"/>
      <c r="O114" s="42"/>
      <c r="P114" s="42"/>
      <c r="Q114" s="42"/>
      <c r="R114" s="42"/>
    </row>
  </sheetData>
  <mergeCells count="25">
    <mergeCell ref="N103:R103"/>
    <mergeCell ref="N104:N105"/>
    <mergeCell ref="N112:R113"/>
    <mergeCell ref="N65:N66"/>
    <mergeCell ref="N73:R74"/>
    <mergeCell ref="N77:R77"/>
    <mergeCell ref="N78:N79"/>
    <mergeCell ref="N86:R87"/>
    <mergeCell ref="N90:R90"/>
    <mergeCell ref="N91:N92"/>
    <mergeCell ref="N51:R51"/>
    <mergeCell ref="N52:N53"/>
    <mergeCell ref="N60:R61"/>
    <mergeCell ref="N64:R64"/>
    <mergeCell ref="N99:R100"/>
    <mergeCell ref="N26:N27"/>
    <mergeCell ref="N34:R35"/>
    <mergeCell ref="N38:R38"/>
    <mergeCell ref="N39:N40"/>
    <mergeCell ref="N47:R48"/>
    <mergeCell ref="A1:J1"/>
    <mergeCell ref="N12:R12"/>
    <mergeCell ref="N13:N14"/>
    <mergeCell ref="N21:R22"/>
    <mergeCell ref="N25:R2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J18"/>
  <sheetViews>
    <sheetView workbookViewId="0"/>
  </sheetViews>
  <sheetFormatPr baseColWidth="10" defaultColWidth="12.6640625" defaultRowHeight="15.75" customHeight="1" x14ac:dyDescent="0.15"/>
  <cols>
    <col min="1" max="1" width="27.1640625" customWidth="1"/>
  </cols>
  <sheetData>
    <row r="1" spans="1:10" x14ac:dyDescent="0.2">
      <c r="A1" s="90" t="s">
        <v>19</v>
      </c>
      <c r="B1" s="69"/>
      <c r="C1" s="69"/>
      <c r="D1" s="69"/>
      <c r="E1" s="69"/>
      <c r="F1" s="69"/>
      <c r="G1" s="69"/>
      <c r="H1" s="69"/>
      <c r="I1" s="69"/>
      <c r="J1" s="70"/>
    </row>
    <row r="2" spans="1:10" ht="15.75" customHeight="1" x14ac:dyDescent="0.15">
      <c r="A2" s="3" t="s">
        <v>1</v>
      </c>
      <c r="B2" s="4">
        <v>2500</v>
      </c>
      <c r="C2" s="4">
        <v>3000</v>
      </c>
      <c r="D2" s="4">
        <v>4000</v>
      </c>
      <c r="E2" s="4">
        <v>5000</v>
      </c>
      <c r="F2" s="4">
        <v>6000</v>
      </c>
      <c r="G2" s="4">
        <v>8000</v>
      </c>
      <c r="H2" s="4" t="s">
        <v>3</v>
      </c>
      <c r="I2" s="4" t="s">
        <v>4</v>
      </c>
      <c r="J2" s="6" t="s">
        <v>5</v>
      </c>
    </row>
    <row r="3" spans="1:10" ht="15.75" customHeight="1" x14ac:dyDescent="0.15">
      <c r="A3" s="8" t="s">
        <v>6</v>
      </c>
      <c r="B3" s="9">
        <v>203.24</v>
      </c>
      <c r="C3" s="9">
        <v>222.44</v>
      </c>
      <c r="D3" s="9">
        <v>261.83</v>
      </c>
      <c r="E3" s="9">
        <v>310.58999999999997</v>
      </c>
      <c r="F3" s="9">
        <v>328.03</v>
      </c>
      <c r="G3" s="9">
        <v>380.56</v>
      </c>
      <c r="H3" s="9">
        <v>397.94</v>
      </c>
      <c r="I3" s="9">
        <v>438.78</v>
      </c>
      <c r="J3" s="10">
        <v>479.93</v>
      </c>
    </row>
    <row r="4" spans="1:10" ht="15.75" customHeight="1" x14ac:dyDescent="0.15">
      <c r="A4" s="8" t="s">
        <v>8</v>
      </c>
      <c r="B4" s="9">
        <v>202.8</v>
      </c>
      <c r="C4" s="9">
        <v>223.22</v>
      </c>
      <c r="D4" s="9">
        <v>266.64999999999998</v>
      </c>
      <c r="E4" s="9">
        <v>321.35000000000002</v>
      </c>
      <c r="F4" s="9">
        <v>339.48</v>
      </c>
      <c r="G4" s="9">
        <v>401.4</v>
      </c>
      <c r="H4" s="9">
        <v>416.94</v>
      </c>
      <c r="I4" s="9">
        <v>464.19</v>
      </c>
      <c r="J4" s="10">
        <v>511.26</v>
      </c>
    </row>
    <row r="5" spans="1:10" ht="15.75" customHeight="1" x14ac:dyDescent="0.15">
      <c r="A5" s="8" t="s">
        <v>9</v>
      </c>
      <c r="B5" s="9">
        <v>197.04</v>
      </c>
      <c r="C5" s="9">
        <v>216.41</v>
      </c>
      <c r="D5" s="9">
        <v>257.58999999999997</v>
      </c>
      <c r="E5" s="9">
        <v>309.58</v>
      </c>
      <c r="F5" s="9">
        <v>326.95999999999998</v>
      </c>
      <c r="G5" s="9">
        <v>385.62</v>
      </c>
      <c r="H5" s="9">
        <v>402.59</v>
      </c>
      <c r="I5" s="9">
        <v>447.19</v>
      </c>
      <c r="J5" s="10">
        <v>491.54</v>
      </c>
    </row>
    <row r="6" spans="1:10" ht="15.75" customHeight="1" x14ac:dyDescent="0.15">
      <c r="A6" s="8" t="s">
        <v>11</v>
      </c>
      <c r="B6" s="9">
        <v>201.49</v>
      </c>
      <c r="C6" s="9">
        <v>221.31</v>
      </c>
      <c r="D6" s="9">
        <v>262.70999999999998</v>
      </c>
      <c r="E6" s="9">
        <v>314.22000000000003</v>
      </c>
      <c r="F6" s="9">
        <v>332.9</v>
      </c>
      <c r="G6" s="9">
        <v>389.28</v>
      </c>
      <c r="H6" s="9">
        <v>392.31</v>
      </c>
      <c r="I6" s="9">
        <v>435.37</v>
      </c>
      <c r="J6" s="10">
        <v>480.88</v>
      </c>
    </row>
    <row r="7" spans="1:10" ht="15.75" customHeight="1" x14ac:dyDescent="0.15">
      <c r="A7" s="8" t="s">
        <v>12</v>
      </c>
      <c r="B7" s="9">
        <v>200.12</v>
      </c>
      <c r="C7" s="9">
        <v>222.32</v>
      </c>
      <c r="D7" s="9">
        <v>269.49</v>
      </c>
      <c r="E7" s="9">
        <v>329.12</v>
      </c>
      <c r="F7" s="9">
        <v>347.85</v>
      </c>
      <c r="G7" s="9">
        <v>415.86</v>
      </c>
      <c r="H7" s="9">
        <v>418.57</v>
      </c>
      <c r="I7" s="9">
        <v>467.06</v>
      </c>
      <c r="J7" s="10">
        <v>515.91</v>
      </c>
    </row>
    <row r="8" spans="1:10" ht="15.75" customHeight="1" x14ac:dyDescent="0.15">
      <c r="A8" s="8" t="s">
        <v>14</v>
      </c>
      <c r="B8" s="9">
        <v>217.67</v>
      </c>
      <c r="C8" s="9">
        <v>236.74</v>
      </c>
      <c r="D8" s="9">
        <v>274.85000000000002</v>
      </c>
      <c r="E8" s="9">
        <v>321.62</v>
      </c>
      <c r="F8" s="9">
        <v>341.25</v>
      </c>
      <c r="G8" s="9">
        <v>389.12</v>
      </c>
      <c r="H8" s="9">
        <v>405.22</v>
      </c>
      <c r="I8" s="9">
        <v>444.74</v>
      </c>
      <c r="J8" s="10">
        <v>485.27</v>
      </c>
    </row>
    <row r="9" spans="1:10" ht="15.75" customHeight="1" x14ac:dyDescent="0.15">
      <c r="A9" s="8" t="s">
        <v>16</v>
      </c>
      <c r="B9" s="9">
        <v>197.53</v>
      </c>
      <c r="C9" s="9">
        <v>216.79</v>
      </c>
      <c r="D9" s="9">
        <v>256.41000000000003</v>
      </c>
      <c r="E9" s="9">
        <v>305.52999999999997</v>
      </c>
      <c r="F9" s="9">
        <v>323.69</v>
      </c>
      <c r="G9" s="9">
        <v>376.73</v>
      </c>
      <c r="H9" s="9">
        <v>391.66</v>
      </c>
      <c r="I9" s="9">
        <v>432.8</v>
      </c>
      <c r="J9" s="10">
        <v>474.23</v>
      </c>
    </row>
    <row r="10" spans="1:10" ht="15.75" customHeight="1" x14ac:dyDescent="0.15">
      <c r="A10" s="8" t="s">
        <v>17</v>
      </c>
      <c r="B10" s="9">
        <v>190.49</v>
      </c>
      <c r="C10" s="9">
        <v>207.65</v>
      </c>
      <c r="D10" s="9">
        <v>242.52</v>
      </c>
      <c r="E10" s="9">
        <v>285.94</v>
      </c>
      <c r="F10" s="9">
        <v>302.7</v>
      </c>
      <c r="G10" s="9">
        <v>348.49</v>
      </c>
      <c r="H10" s="9">
        <v>377.49</v>
      </c>
      <c r="I10" s="9">
        <v>413.86</v>
      </c>
      <c r="J10" s="10">
        <v>451.98</v>
      </c>
    </row>
    <row r="11" spans="1:10" ht="15.75" customHeight="1" x14ac:dyDescent="0.15">
      <c r="A11" s="12" t="s">
        <v>20</v>
      </c>
      <c r="B11" s="13">
        <v>209.17</v>
      </c>
      <c r="C11" s="13">
        <v>226.87</v>
      </c>
      <c r="D11" s="13">
        <v>262.74</v>
      </c>
      <c r="E11" s="13">
        <v>306.52</v>
      </c>
      <c r="F11" s="13">
        <v>325.02999999999997</v>
      </c>
      <c r="G11" s="13">
        <v>370.15</v>
      </c>
      <c r="H11" s="13">
        <v>387.1</v>
      </c>
      <c r="I11" s="13">
        <v>424.12</v>
      </c>
      <c r="J11" s="15">
        <v>458.62</v>
      </c>
    </row>
    <row r="12" spans="1:10" ht="15.75" customHeight="1" x14ac:dyDescent="0.15">
      <c r="A12" s="7" t="s">
        <v>32</v>
      </c>
      <c r="B12" s="9"/>
      <c r="C12" s="9"/>
      <c r="D12" s="9"/>
      <c r="E12" s="9"/>
      <c r="F12" s="9"/>
      <c r="G12" s="9"/>
      <c r="H12" s="9"/>
      <c r="I12" s="9"/>
      <c r="J12" s="9"/>
    </row>
    <row r="13" spans="1:10" ht="15.75" customHeight="1" x14ac:dyDescent="0.15">
      <c r="B13" s="9"/>
      <c r="C13" s="9"/>
      <c r="D13" s="9"/>
      <c r="E13" s="9"/>
      <c r="F13" s="9"/>
      <c r="G13" s="9"/>
      <c r="H13" s="9"/>
      <c r="I13" s="9"/>
      <c r="J13" s="9"/>
    </row>
    <row r="14" spans="1:10" ht="15.75" customHeight="1" x14ac:dyDescent="0.15">
      <c r="B14" s="9"/>
      <c r="C14" s="9"/>
      <c r="D14" s="9"/>
      <c r="E14" s="9"/>
      <c r="F14" s="9"/>
      <c r="G14" s="9"/>
      <c r="H14" s="9"/>
      <c r="I14" s="9"/>
      <c r="J14" s="9"/>
    </row>
    <row r="15" spans="1:10" ht="15.75" customHeight="1" x14ac:dyDescent="0.15">
      <c r="B15" s="9"/>
      <c r="C15" s="9"/>
      <c r="D15" s="9"/>
      <c r="E15" s="9"/>
      <c r="F15" s="9"/>
      <c r="G15" s="9"/>
      <c r="H15" s="9"/>
      <c r="I15" s="22"/>
      <c r="J15" s="22"/>
    </row>
    <row r="16" spans="1:10" ht="15.75" customHeight="1" x14ac:dyDescent="0.15">
      <c r="B16" s="9"/>
      <c r="C16" s="9"/>
      <c r="D16" s="9"/>
      <c r="E16" s="9"/>
      <c r="F16" s="9"/>
      <c r="G16" s="9"/>
      <c r="H16" s="9"/>
      <c r="I16" s="22"/>
      <c r="J16" s="22"/>
    </row>
    <row r="17" spans="2:10" ht="15.75" customHeight="1" x14ac:dyDescent="0.15">
      <c r="B17" s="9"/>
      <c r="C17" s="9"/>
      <c r="D17" s="9"/>
      <c r="E17" s="9"/>
      <c r="F17" s="9"/>
      <c r="G17" s="9"/>
      <c r="H17" s="9"/>
      <c r="I17" s="22"/>
      <c r="J17" s="22"/>
    </row>
    <row r="18" spans="2:10" ht="15.75" customHeight="1" x14ac:dyDescent="0.15">
      <c r="B18" s="9"/>
      <c r="C18" s="9"/>
      <c r="D18" s="9"/>
      <c r="E18" s="9"/>
      <c r="F18" s="9"/>
      <c r="G18" s="9"/>
      <c r="H18" s="9"/>
      <c r="I18" s="22"/>
      <c r="J18" s="22"/>
    </row>
  </sheetData>
  <mergeCells count="1">
    <mergeCell ref="A1:J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E14"/>
  <sheetViews>
    <sheetView workbookViewId="0"/>
  </sheetViews>
  <sheetFormatPr baseColWidth="10" defaultColWidth="12.6640625" defaultRowHeight="15.75" customHeight="1" x14ac:dyDescent="0.15"/>
  <cols>
    <col min="1" max="1" width="20.1640625" customWidth="1"/>
    <col min="2" max="2" width="29.1640625" customWidth="1"/>
    <col min="3" max="3" width="18.6640625" customWidth="1"/>
  </cols>
  <sheetData>
    <row r="1" spans="1:5" ht="15.75" customHeight="1" x14ac:dyDescent="0.15">
      <c r="A1" s="44" t="s">
        <v>101</v>
      </c>
      <c r="C1" s="7" t="s">
        <v>123</v>
      </c>
    </row>
    <row r="2" spans="1:5" ht="15.75" customHeight="1" x14ac:dyDescent="0.15">
      <c r="A2" s="7" t="s">
        <v>124</v>
      </c>
      <c r="C2" s="7" t="s">
        <v>125</v>
      </c>
      <c r="D2" s="7" t="s">
        <v>126</v>
      </c>
      <c r="E2" s="7" t="s">
        <v>127</v>
      </c>
    </row>
    <row r="3" spans="1:5" ht="15.75" customHeight="1" x14ac:dyDescent="0.15">
      <c r="A3" s="7" t="s">
        <v>128</v>
      </c>
      <c r="C3" s="9">
        <v>0</v>
      </c>
      <c r="D3" s="9">
        <v>2500</v>
      </c>
      <c r="E3" s="9">
        <v>3000</v>
      </c>
    </row>
    <row r="4" spans="1:5" ht="15.75" customHeight="1" x14ac:dyDescent="0.15">
      <c r="A4" s="7" t="s">
        <v>129</v>
      </c>
      <c r="C4" s="9">
        <v>3000</v>
      </c>
      <c r="D4" s="9">
        <f t="shared" ref="D4:D7" si="0">C4</f>
        <v>3000</v>
      </c>
      <c r="E4" s="9">
        <f t="shared" ref="E4:E7" si="1">C5</f>
        <v>4000</v>
      </c>
    </row>
    <row r="5" spans="1:5" ht="15.75" customHeight="1" x14ac:dyDescent="0.15">
      <c r="A5" s="7" t="s">
        <v>131</v>
      </c>
      <c r="C5" s="9">
        <v>4000</v>
      </c>
      <c r="D5" s="9">
        <f t="shared" si="0"/>
        <v>4000</v>
      </c>
      <c r="E5" s="9">
        <f t="shared" si="1"/>
        <v>5000</v>
      </c>
    </row>
    <row r="6" spans="1:5" ht="15.75" customHeight="1" x14ac:dyDescent="0.15">
      <c r="A6" s="7" t="s">
        <v>132</v>
      </c>
      <c r="C6" s="9">
        <v>5000</v>
      </c>
      <c r="D6" s="9">
        <f t="shared" si="0"/>
        <v>5000</v>
      </c>
      <c r="E6" s="9">
        <f t="shared" si="1"/>
        <v>6000</v>
      </c>
    </row>
    <row r="7" spans="1:5" ht="15.75" customHeight="1" x14ac:dyDescent="0.15">
      <c r="A7" s="7" t="s">
        <v>133</v>
      </c>
      <c r="C7" s="9">
        <v>6000</v>
      </c>
      <c r="D7" s="9">
        <f t="shared" si="0"/>
        <v>6000</v>
      </c>
      <c r="E7" s="9">
        <f t="shared" si="1"/>
        <v>8000</v>
      </c>
    </row>
    <row r="8" spans="1:5" ht="15.75" customHeight="1" x14ac:dyDescent="0.15">
      <c r="A8" s="7" t="s">
        <v>134</v>
      </c>
      <c r="C8" s="9">
        <v>8000</v>
      </c>
      <c r="D8" s="9">
        <v>6000</v>
      </c>
      <c r="E8" s="9">
        <v>8000</v>
      </c>
    </row>
    <row r="9" spans="1:5" ht="15.75" customHeight="1" x14ac:dyDescent="0.15">
      <c r="A9" s="7" t="s">
        <v>135</v>
      </c>
    </row>
    <row r="10" spans="1:5" ht="15.75" customHeight="1" x14ac:dyDescent="0.15">
      <c r="C10" s="7" t="s">
        <v>136</v>
      </c>
    </row>
    <row r="11" spans="1:5" ht="15.75" customHeight="1" x14ac:dyDescent="0.15">
      <c r="C11" s="7" t="s">
        <v>125</v>
      </c>
      <c r="D11" s="7" t="s">
        <v>126</v>
      </c>
      <c r="E11" s="7" t="s">
        <v>127</v>
      </c>
    </row>
    <row r="12" spans="1:5" ht="15.75" customHeight="1" x14ac:dyDescent="0.15">
      <c r="C12" s="9">
        <v>0</v>
      </c>
      <c r="D12" s="9">
        <v>3000</v>
      </c>
      <c r="E12" s="9">
        <v>4000</v>
      </c>
    </row>
    <row r="13" spans="1:5" ht="15.75" customHeight="1" x14ac:dyDescent="0.15">
      <c r="C13" s="9">
        <v>4000</v>
      </c>
      <c r="D13" s="9">
        <v>4000</v>
      </c>
      <c r="E13" s="9">
        <v>5000</v>
      </c>
    </row>
    <row r="14" spans="1:5" ht="15.75" customHeight="1" x14ac:dyDescent="0.15">
      <c r="C14" s="9">
        <v>5000</v>
      </c>
      <c r="D14" s="9">
        <v>4000</v>
      </c>
      <c r="E14" s="9">
        <v>5000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D3"/>
  <sheetViews>
    <sheetView workbookViewId="0"/>
  </sheetViews>
  <sheetFormatPr baseColWidth="10" defaultColWidth="12.6640625" defaultRowHeight="15.75" customHeight="1" x14ac:dyDescent="0.15"/>
  <sheetData>
    <row r="1" spans="1:4" ht="15.75" customHeight="1" x14ac:dyDescent="0.15">
      <c r="A1" s="7" t="s">
        <v>139</v>
      </c>
      <c r="C1" s="7" t="s">
        <v>140</v>
      </c>
      <c r="D1" s="7" t="s">
        <v>141</v>
      </c>
    </row>
    <row r="2" spans="1:4" ht="15.75" customHeight="1" x14ac:dyDescent="0.15">
      <c r="A2" s="7" t="s">
        <v>89</v>
      </c>
      <c r="C2" s="7" t="s">
        <v>142</v>
      </c>
      <c r="D2" s="7" t="s">
        <v>143</v>
      </c>
    </row>
    <row r="3" spans="1:4" ht="15.75" customHeight="1" x14ac:dyDescent="0.15">
      <c r="A3" s="7" t="s">
        <v>144</v>
      </c>
      <c r="C3" s="7" t="s">
        <v>76</v>
      </c>
      <c r="D3" s="7" t="s">
        <v>145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6</vt:i4>
      </vt:variant>
      <vt:variant>
        <vt:lpstr>Named Ranges</vt:lpstr>
      </vt:variant>
      <vt:variant>
        <vt:i4>9</vt:i4>
      </vt:variant>
    </vt:vector>
  </HeadingPairs>
  <TitlesOfParts>
    <vt:vector size="15" baseType="lpstr">
      <vt:lpstr>Instructions</vt:lpstr>
      <vt:lpstr>Weighted Ave GWP</vt:lpstr>
      <vt:lpstr>2022 NRMCA Benchmarks</vt:lpstr>
      <vt:lpstr>2019 NRMCA Benchmarks</vt:lpstr>
      <vt:lpstr>Data Validation</vt:lpstr>
      <vt:lpstr>Data</vt:lpstr>
      <vt:lpstr>BenchmarkNames</vt:lpstr>
      <vt:lpstr>DataLW</vt:lpstr>
      <vt:lpstr>DataNW</vt:lpstr>
      <vt:lpstr>'2019 NRMCA Benchmarks'!NRMCA_Regions</vt:lpstr>
      <vt:lpstr>NRMCA_Regions</vt:lpstr>
      <vt:lpstr>StrengthLW</vt:lpstr>
      <vt:lpstr>StrengthNW</vt:lpstr>
      <vt:lpstr>theBenchmarks</vt:lpstr>
      <vt:lpstr>UOM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Trevor Lewis</cp:lastModifiedBy>
  <dcterms:modified xsi:type="dcterms:W3CDTF">2026-09-23T21:16:51Z</dcterms:modified>
</cp:coreProperties>
</file>